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9180" windowHeight="4308" tabRatio="601" firstSheet="2" activeTab="2"/>
  </bookViews>
  <sheets>
    <sheet name="000" sheetId="1" state="veryHidden" r:id="rId1"/>
    <sheet name="İSTATİSTİK" sheetId="2" state="hidden" r:id="rId2"/>
    <sheet name="ARAÇ - EK-1" sheetId="3" r:id="rId3"/>
    <sheet name="ARAÇ - EK-2" sheetId="4" state="hidden" r:id="rId4"/>
    <sheet name="YEMEK - EK-1" sheetId="5" state="hidden" r:id="rId5"/>
    <sheet name="YEMEK - EK-2" sheetId="6" state="hidden" r:id="rId6"/>
  </sheets>
  <definedNames>
    <definedName name="_xlnm.Print_Area" localSheetId="2">'ARAÇ - EK-1'!$A$1:$AG$53</definedName>
    <definedName name="_xlnm.Print_Area" localSheetId="3">'ARAÇ - EK-2'!$A$1:$Q$31</definedName>
    <definedName name="_xlnm.Print_Area" localSheetId="1">'İSTATİSTİK'!$A$1:$M$28</definedName>
    <definedName name="_xlnm.Print_Area" localSheetId="4">'YEMEK - EK-1'!$A$1:$E$25</definedName>
    <definedName name="_xlnm.Print_Area" localSheetId="5">'YEMEK - EK-2'!$A$1:$J$33</definedName>
  </definedNames>
  <calcPr fullCalcOnLoad="1"/>
</workbook>
</file>

<file path=xl/sharedStrings.xml><?xml version="1.0" encoding="utf-8"?>
<sst xmlns="http://schemas.openxmlformats.org/spreadsheetml/2006/main" count="310" uniqueCount="171">
  <si>
    <t>SIRA NO</t>
  </si>
  <si>
    <t>İLÇESİ</t>
  </si>
  <si>
    <t>SINIFLARA GÖRE ÖĞRENCİ SAYISI</t>
  </si>
  <si>
    <t>K</t>
  </si>
  <si>
    <t>E</t>
  </si>
  <si>
    <t>T</t>
  </si>
  <si>
    <t>DERSLİK SAYISI</t>
  </si>
  <si>
    <t>GENEL TOPLAM</t>
  </si>
  <si>
    <t xml:space="preserve">                                         </t>
  </si>
  <si>
    <t>M E R K E Z     O K U L U N</t>
  </si>
  <si>
    <t>A D I</t>
  </si>
  <si>
    <t>MERKEZ OKULA UZAKLIĞI (KM)</t>
  </si>
  <si>
    <t>ÖĞRENCİ SAYISI</t>
  </si>
  <si>
    <t>GENEL                                      TOPLAM</t>
  </si>
  <si>
    <t>KAPASİTESİ</t>
  </si>
  <si>
    <t>Düzenleyenin Adı ve Soyadı</t>
  </si>
  <si>
    <t>9. MADDENİN HANGİ BENDİNE GÖRE ALINDI</t>
  </si>
  <si>
    <t>TAŞIT ARACININ</t>
  </si>
  <si>
    <t>TAŞIMALI İLKÖĞRETİM BİLGİ FORMU</t>
  </si>
  <si>
    <t>BAHÇESARAY</t>
  </si>
  <si>
    <t>İzzet ORHAN</t>
  </si>
  <si>
    <t>İlçe Milli Eğitim Müdür V.</t>
  </si>
  <si>
    <t>İlçe Milli Eğt.Şb.Müdür V.</t>
  </si>
  <si>
    <t xml:space="preserve"> "</t>
  </si>
  <si>
    <t>Kadir MANAV</t>
  </si>
  <si>
    <t xml:space="preserve">   Kadir MANAV</t>
  </si>
  <si>
    <t>Milli E.Şb.Müdür V.</t>
  </si>
  <si>
    <t>MERKEZ OKUL SAYISI</t>
  </si>
  <si>
    <t xml:space="preserve">OKULSUZ YERLEŞİM BİRİMİNİN </t>
  </si>
  <si>
    <t>OKULLU OLUP 4,5,6,7 VE 8. SINIF ÖĞRENCİLERİ TAŞINAN</t>
  </si>
  <si>
    <t>OKULLU OLUP 6,7 VE 8.SINIF ÖĞRENCİLERİ TAŞINAN</t>
  </si>
  <si>
    <t>YERLEŞİM BİRİMİ SAYISI</t>
  </si>
  <si>
    <t>OKUL SAYISI</t>
  </si>
  <si>
    <t>TOPLAM TAŞINAN YERLEŞİM BİRİMİ VE OKUL SAYISI</t>
  </si>
  <si>
    <t>TOPLAM TAŞIMA YAPAN ARAÇ SAYISI</t>
  </si>
  <si>
    <t>-</t>
  </si>
  <si>
    <t>ÖDENEK İHTİYACI</t>
  </si>
  <si>
    <t>TAŞIMALI EĞİTİMDE DERSLİK SAYILARINA GÖRE ÖĞRENCİSİ TAŞINAN OKUL SAYISI</t>
  </si>
  <si>
    <t>TAŞINAN ÖĞRENCİ SAYISI</t>
  </si>
  <si>
    <t>AYLAR</t>
  </si>
  <si>
    <t xml:space="preserve">     İŞ GÜNÜ</t>
  </si>
  <si>
    <t>ÖDENEK MİKTARI(000)TL</t>
  </si>
  <si>
    <t>1.DER.OKUL</t>
  </si>
  <si>
    <t>SINIFLAR</t>
  </si>
  <si>
    <t>KIZ</t>
  </si>
  <si>
    <t>ERKEK</t>
  </si>
  <si>
    <t>TOPLAM</t>
  </si>
  <si>
    <t>EYLÜL</t>
  </si>
  <si>
    <t>2.DER.OKUL</t>
  </si>
  <si>
    <t>1.Sınıf</t>
  </si>
  <si>
    <t>3.DER.OKUL</t>
  </si>
  <si>
    <t>2.Sınıf</t>
  </si>
  <si>
    <t>KASIM</t>
  </si>
  <si>
    <t>4.DER.OKUL</t>
  </si>
  <si>
    <t>3.Sınıf</t>
  </si>
  <si>
    <t>ARALIK</t>
  </si>
  <si>
    <t>5.DER.OKUL</t>
  </si>
  <si>
    <t>4.Sınıf</t>
  </si>
  <si>
    <t>OCAK</t>
  </si>
  <si>
    <t>6.DER.OKUL</t>
  </si>
  <si>
    <t>5.Sınıf</t>
  </si>
  <si>
    <t>ŞUBAT</t>
  </si>
  <si>
    <t>7.DER.OKUL</t>
  </si>
  <si>
    <t>6.Sınıf</t>
  </si>
  <si>
    <t>MART</t>
  </si>
  <si>
    <t>7.Sınıf</t>
  </si>
  <si>
    <t>8.Sınıf</t>
  </si>
  <si>
    <t>MAYIS</t>
  </si>
  <si>
    <t>BOŞ LOJMAN SAYISI</t>
  </si>
  <si>
    <t>Genel Toplam</t>
  </si>
  <si>
    <t xml:space="preserve">İLİ:VAN / BAHÇESARAY                                                                                                      </t>
  </si>
  <si>
    <t xml:space="preserve"> ( EK-2)   </t>
  </si>
  <si>
    <t>TAŞIMALI İLKÖĞRETİM İSTATİSTİK FORMU 2008-2009 ÖĞRETİM YILI</t>
  </si>
  <si>
    <t>İLÇE SAYISI</t>
  </si>
  <si>
    <t>EKIM</t>
  </si>
  <si>
    <t>NISAN</t>
  </si>
  <si>
    <t>HAZIRAN</t>
  </si>
  <si>
    <t>8 DER..VE ÜZERİ OKUL</t>
  </si>
  <si>
    <t>OKULU OLUP ÖĞRENCİSİNİN TAMAMI TAŞINAN</t>
  </si>
  <si>
    <t>OKULU OLUP 4,5,6,7 VE 8. SINIF ÖĞRENCİLERİ TAŞINAN</t>
  </si>
  <si>
    <t>OKULU OLUP 6,7 VE 8.SINIF ÖĞRENCİLERİ TAŞINAN</t>
  </si>
  <si>
    <t>DÜZENLEYEN</t>
  </si>
  <si>
    <t>TAŞIMALI İLKÖĞRETİM İSTATİSTİK FORMU</t>
  </si>
  <si>
    <t>2008-2009 ÖĞRETİM YILI</t>
  </si>
  <si>
    <t>İLİ:</t>
  </si>
  <si>
    <t>VAN</t>
  </si>
  <si>
    <t>İLÇESİ:</t>
  </si>
  <si>
    <t>(EK:2)</t>
  </si>
  <si>
    <t>ÖĞRENCİSİ TAŞINAN OKULSUZ YERLEŞİM BİRİMİNİN</t>
  </si>
  <si>
    <t>YERLEŞİM BİRİM SAYISI</t>
  </si>
  <si>
    <t>İŞ GÜNÜ</t>
  </si>
  <si>
    <t>TAŞIMA GİDERLERİ</t>
  </si>
  <si>
    <t>YEMEK GİDERLERİ</t>
  </si>
  <si>
    <t>1.SINIF</t>
  </si>
  <si>
    <t>2.SINIF</t>
  </si>
  <si>
    <t>3.SINIF</t>
  </si>
  <si>
    <t>4.SINIF</t>
  </si>
  <si>
    <t>5.SINIF</t>
  </si>
  <si>
    <t>6.SINIF</t>
  </si>
  <si>
    <t>7.SINIF</t>
  </si>
  <si>
    <t>8.SINIF</t>
  </si>
  <si>
    <t>YEMEK VERİLEN ÖĞRENCİ SAYISI</t>
  </si>
  <si>
    <t>ÖNCEKİ DÖNEMDEN DEVREDEN ÖDENEK</t>
  </si>
  <si>
    <t>YEMEK VERİLEN İŞ GÜNÜ SAYISI</t>
  </si>
  <si>
    <t>GÖNDERİLMESİ GEREKEN ÖDENEK MİKTARI</t>
  </si>
  <si>
    <t>TOPLAM MALİYET</t>
  </si>
  <si>
    <t>KAYITLARIMIZA UYGUNDUR</t>
  </si>
  <si>
    <t>İZZET ORHAN</t>
  </si>
  <si>
    <t>MİLLİ EĞİTİM MÜDÜR V.</t>
  </si>
  <si>
    <t>1 DER.OKUL</t>
  </si>
  <si>
    <t>2 DER.OKUL</t>
  </si>
  <si>
    <t>3 DER.OKUL</t>
  </si>
  <si>
    <t>4 DER.OKUL</t>
  </si>
  <si>
    <t>5 DER.OKUL</t>
  </si>
  <si>
    <t>6 DER.OKUL</t>
  </si>
  <si>
    <t>7 DER.OKUL</t>
  </si>
  <si>
    <t>8 DER.VE ÜZERİ OKUL</t>
  </si>
  <si>
    <t>1 ÖĞRENCİNİN ÖĞRETİM YILLIK YEMEK MALİYETİ</t>
  </si>
  <si>
    <t>1 ÖĞRENCİNİN ÖĞRETİM YILLIK TAŞIMA MALİYETİ</t>
  </si>
  <si>
    <t>KDV DAHİL (YTL)</t>
  </si>
  <si>
    <t>ÖNCEKİ DÖNEMDEN DEVREDEN ÖDENEK MİKTARI (YTL)</t>
  </si>
  <si>
    <t>BİR ÖĞRENCİNİN YILLIK MALİYETİ (YTL)</t>
  </si>
  <si>
    <t>İHALE SONU ÖDENEK İHTİYACI (YTL)</t>
  </si>
  <si>
    <t>İLİ</t>
  </si>
  <si>
    <t>: VAN</t>
  </si>
  <si>
    <t>: BAHÇESARAY</t>
  </si>
  <si>
    <r>
      <t xml:space="preserve">          </t>
    </r>
    <r>
      <rPr>
        <b/>
        <sz val="14"/>
        <rFont val="Times New Roman"/>
        <family val="1"/>
      </rPr>
      <t>YEMEK-2-</t>
    </r>
  </si>
  <si>
    <t>İLÇENİN ADI</t>
  </si>
  <si>
    <t>Taşıma Merkezi Sayısı</t>
  </si>
  <si>
    <t>YEMEKTEN YARARLANDIRILAN ÖĞRENCİ SAYISI</t>
  </si>
  <si>
    <t>Bahçesaray</t>
  </si>
  <si>
    <t>İlçe Milli Eğt.Şb.MüdürV.</t>
  </si>
  <si>
    <t xml:space="preserve">                           İzzet ORHAN</t>
  </si>
  <si>
    <t xml:space="preserve">                               </t>
  </si>
  <si>
    <t xml:space="preserve">                           </t>
  </si>
  <si>
    <t>SIRA NO.</t>
  </si>
  <si>
    <t xml:space="preserve">BANKA HESAP NO: </t>
  </si>
  <si>
    <t>: 1430 7088245-5001</t>
  </si>
  <si>
    <t>KDV DAHİL İHALE BEDELİ (YTL)</t>
  </si>
  <si>
    <t>YEMEK EK-1-</t>
  </si>
  <si>
    <t>İL BANKA HESAP NO</t>
  </si>
  <si>
    <t>İLÇE ADI</t>
  </si>
  <si>
    <t>İLÇE BANKA HESAP NO</t>
  </si>
  <si>
    <t>1430 7088245-5001</t>
  </si>
  <si>
    <t>İŞİN BAŞLAMA TARİHİ</t>
  </si>
  <si>
    <t>İŞİN BİTİŞ TARİHİ</t>
  </si>
  <si>
    <t>2008-2009 EĞİTİM ÖĞRETİM YILI TAŞIMALI İLKÖĞRETİM ÖĞRENCİLERİNİN YEMEK BİLGİ FORMU</t>
  </si>
  <si>
    <t>YEMEK VERİLECEK İŞ GÜNÜ SAYISI</t>
  </si>
  <si>
    <t>ÖDENEK MİKTARI YTL</t>
  </si>
  <si>
    <t>BİR ÖNCEKİ DÖNEMDEN DEVREDEN ÖDENEK MİKTARI</t>
  </si>
  <si>
    <t>BİR ÖĞRENCİNİN KDV DAHİL GÜNLÜK MALİYETİ</t>
  </si>
  <si>
    <t xml:space="preserve">Kdv Dahil </t>
  </si>
  <si>
    <t>Onaylayan</t>
  </si>
  <si>
    <t>T A Ş I N A N    O K U L U N</t>
  </si>
  <si>
    <t>İHALE SONUCU BELİRLENEN TAŞIMA GİDERİ  (00) TL</t>
  </si>
  <si>
    <t>YILLIK                 (KDV Dahil)</t>
  </si>
  <si>
    <t>SAYISI</t>
  </si>
  <si>
    <t>GÜNLÜK (KDV Dahil)</t>
  </si>
  <si>
    <t>NOT   :       a)  Bilgi formları merkezden başlanarak ilçeler alfabetik sıraya göre aslına uygun ve eksiksiz olarak düzenlenecektir.</t>
  </si>
  <si>
    <t xml:space="preserve">                   b) Öğrencisi taşınacak okul veya yerleşim birimi yönetmeliğin 9 uncu maddesinin hangi bendine göre taşıma kapsamına alındı ise o bent numarası yazılacaktır.  </t>
  </si>
  <si>
    <t xml:space="preserve">                   c) Taşıt aracının kapasitesine, aracın ruhsatına göre taşıması gereken öğrenci sayısı yazılacaktır.</t>
  </si>
  <si>
    <t xml:space="preserve">                   d) Öğrencisi taşıma kapsamına alınan okul ve yerleşim birimlerinin tamamı yazılacaktır. </t>
  </si>
  <si>
    <t>"Ek-1</t>
  </si>
  <si>
    <t>İLİ..MARDİN/</t>
  </si>
  <si>
    <t>2023-2024 ÖĞRETİM YILI</t>
  </si>
  <si>
    <t>DERİK</t>
  </si>
  <si>
    <t xml:space="preserve">                NOT : AYNI KÖYDE 1 ARAÇ GELİYORSA TABLODA İLKBAŞTA İLKOKUL ÖĞRENCİ BİLGİLERİ YÖKLENECEK VE ORTAOKULDA İKİNCİ SATIRDA YAZILACAKTIR</t>
  </si>
  <si>
    <t>TEPEBAĞ İLKOKULU</t>
  </si>
  <si>
    <t>A</t>
  </si>
  <si>
    <t xml:space="preserve">TEPEBAĞORTAOKULU </t>
  </si>
  <si>
    <t xml:space="preserve">DERİK </t>
  </si>
</sst>
</file>

<file path=xl/styles.xml><?xml version="1.0" encoding="utf-8"?>
<styleSheet xmlns="http://schemas.openxmlformats.org/spreadsheetml/2006/main">
  <numFmts count="6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\%0"/>
    <numFmt numFmtId="189" formatCode="[$-41F]dd\ mmmm\ yyyy\ dddd"/>
    <numFmt numFmtId="190" formatCode="#,##0.0\ &quot;TL&quot;;[Red]\-#,##0.0\ &quot;TL&quot;"/>
    <numFmt numFmtId="191" formatCode="#,##0\ &quot;TL&quot;"/>
    <numFmt numFmtId="192" formatCode="#,##0\ _T_L"/>
    <numFmt numFmtId="193" formatCode="#,##0.00\ &quot;YTL&quot;"/>
    <numFmt numFmtId="194" formatCode="#,##0\ &quot;TL&quot;;[Red]#,##0\ &quot;TL&quot;"/>
    <numFmt numFmtId="195" formatCode="#,##0\ _T_L;[Red]#,##0\ _T_L"/>
    <numFmt numFmtId="196" formatCode="#,##0.00\ _T_L"/>
    <numFmt numFmtId="197" formatCode="#,##0.0"/>
    <numFmt numFmtId="198" formatCode="mmm/yyyy"/>
    <numFmt numFmtId="199" formatCode="000000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&quot;See Note &quot;\ #"/>
    <numFmt numFmtId="206" formatCode="#,##0.00&quot; $&quot;;\-#,##0.00&quot; $&quot;"/>
    <numFmt numFmtId="207" formatCode="d\.m\.yy"/>
    <numFmt numFmtId="208" formatCode="0.00_)"/>
    <numFmt numFmtId="209" formatCode="0.00;[Red]0.00"/>
    <numFmt numFmtId="210" formatCode="#,##0.00\ &quot;YTL&quot;;[Red]#,##0.00\ &quot;YTL&quot;"/>
    <numFmt numFmtId="211" formatCode="#,##0;[Red]#,##0"/>
    <numFmt numFmtId="212" formatCode="[$€-2]\ #,##0.00_);[Red]\([$€-2]\ #,##0.00\)"/>
    <numFmt numFmtId="213" formatCode="#,##0.00\ _Y_T_L;[Red]#,##0.00\ _Y_T_L"/>
    <numFmt numFmtId="214" formatCode="#,##0.00;[Red]#,##0.00"/>
    <numFmt numFmtId="215" formatCode="#,##0.000;[Red]#,##0.000"/>
    <numFmt numFmtId="216" formatCode="00000"/>
    <numFmt numFmtId="217" formatCode="0;[Red]0"/>
  </numFmts>
  <fonts count="85">
    <font>
      <sz val="10"/>
      <name val="Arial Tur"/>
      <family val="0"/>
    </font>
    <font>
      <b/>
      <sz val="12"/>
      <name val="Arial Tur"/>
      <family val="2"/>
    </font>
    <font>
      <sz val="12"/>
      <name val="Arial Tur"/>
      <family val="2"/>
    </font>
    <font>
      <sz val="14"/>
      <name val="Arial Tur"/>
      <family val="2"/>
    </font>
    <font>
      <b/>
      <sz val="13"/>
      <name val="Arial Tur"/>
      <family val="2"/>
    </font>
    <font>
      <b/>
      <sz val="14"/>
      <name val="Arial Tur"/>
      <family val="2"/>
    </font>
    <font>
      <sz val="13"/>
      <name val="Arial Tur"/>
      <family val="2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22"/>
      <name val="Arial Tur"/>
      <family val="0"/>
    </font>
    <font>
      <b/>
      <sz val="12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22"/>
      <name val="Times New Roman"/>
      <family val="1"/>
    </font>
    <font>
      <b/>
      <sz val="10"/>
      <name val="Arial Tur"/>
      <family val="0"/>
    </font>
    <font>
      <sz val="14"/>
      <name val="Times New Roman"/>
      <family val="1"/>
    </font>
    <font>
      <b/>
      <sz val="9"/>
      <name val="Times New Roman"/>
      <family val="1"/>
    </font>
    <font>
      <b/>
      <sz val="11"/>
      <name val="Arial Tur"/>
      <family val="0"/>
    </font>
    <font>
      <b/>
      <sz val="18"/>
      <name val="Arial Tu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Arial Tur"/>
      <family val="2"/>
    </font>
    <font>
      <b/>
      <sz val="16"/>
      <name val="Arial Tur"/>
      <family val="2"/>
    </font>
    <font>
      <b/>
      <sz val="20"/>
      <name val="Arial Tur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20" borderId="5" applyNumberFormat="0" applyAlignment="0" applyProtection="0"/>
    <xf numFmtId="0" fontId="67" fillId="21" borderId="6" applyNumberFormat="0" applyAlignment="0" applyProtection="0"/>
    <xf numFmtId="0" fontId="68" fillId="20" borderId="6" applyNumberFormat="0" applyAlignment="0" applyProtection="0"/>
    <xf numFmtId="0" fontId="69" fillId="22" borderId="7" applyNumberFormat="0" applyAlignment="0" applyProtection="0"/>
    <xf numFmtId="0" fontId="70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58" fillId="0" borderId="0">
      <alignment/>
      <protection/>
    </xf>
    <xf numFmtId="0" fontId="0" fillId="25" borderId="8" applyNumberFormat="0" applyFont="0" applyAlignment="0" applyProtection="0"/>
    <xf numFmtId="0" fontId="7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1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1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214" fontId="78" fillId="0" borderId="13" xfId="0" applyNumberFormat="1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13" xfId="0" applyFont="1" applyBorder="1" applyAlignment="1">
      <alignment vertical="center" wrapText="1"/>
    </xf>
    <xf numFmtId="0" fontId="77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77" fillId="0" borderId="13" xfId="0" applyFont="1" applyBorder="1" applyAlignment="1">
      <alignment vertical="center" wrapText="1"/>
    </xf>
    <xf numFmtId="0" fontId="75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horizontal="center"/>
    </xf>
    <xf numFmtId="0" fontId="80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left" vertical="center"/>
    </xf>
    <xf numFmtId="0" fontId="77" fillId="0" borderId="15" xfId="0" applyFont="1" applyBorder="1" applyAlignment="1">
      <alignment horizontal="left" vertical="center" wrapText="1"/>
    </xf>
    <xf numFmtId="214" fontId="78" fillId="0" borderId="15" xfId="0" applyNumberFormat="1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214" fontId="0" fillId="0" borderId="0" xfId="0" applyNumberFormat="1" applyAlignment="1">
      <alignment/>
    </xf>
    <xf numFmtId="214" fontId="0" fillId="0" borderId="0" xfId="0" applyNumberFormat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23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 wrapText="1"/>
    </xf>
    <xf numFmtId="4" fontId="14" fillId="0" borderId="12" xfId="0" applyNumberFormat="1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0" fontId="11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4" fontId="14" fillId="0" borderId="22" xfId="0" applyNumberFormat="1" applyFont="1" applyBorder="1" applyAlignment="1">
      <alignment horizontal="center" vertical="center" wrapText="1"/>
    </xf>
    <xf numFmtId="210" fontId="26" fillId="0" borderId="23" xfId="0" applyNumberFormat="1" applyFont="1" applyBorder="1" applyAlignment="1">
      <alignment horizontal="right" vertical="center" wrapText="1"/>
    </xf>
    <xf numFmtId="214" fontId="14" fillId="0" borderId="12" xfId="0" applyNumberFormat="1" applyFont="1" applyBorder="1" applyAlignment="1">
      <alignment horizontal="left" vertical="center" wrapText="1"/>
    </xf>
    <xf numFmtId="14" fontId="14" fillId="0" borderId="12" xfId="0" applyNumberFormat="1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textRotation="90" wrapText="1"/>
    </xf>
    <xf numFmtId="0" fontId="4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vertical="center"/>
    </xf>
    <xf numFmtId="0" fontId="6" fillId="33" borderId="26" xfId="0" applyFont="1" applyFill="1" applyBorder="1" applyAlignment="1">
      <alignment horizontal="center" vertical="center"/>
    </xf>
    <xf numFmtId="0" fontId="83" fillId="33" borderId="26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10" fillId="33" borderId="27" xfId="0" applyFont="1" applyFill="1" applyBorder="1" applyAlignment="1">
      <alignment horizontal="center" vertical="center"/>
    </xf>
    <xf numFmtId="211" fontId="6" fillId="33" borderId="28" xfId="0" applyNumberFormat="1" applyFont="1" applyFill="1" applyBorder="1" applyAlignment="1">
      <alignment vertical="center"/>
    </xf>
    <xf numFmtId="0" fontId="4" fillId="33" borderId="29" xfId="0" applyFont="1" applyFill="1" applyBorder="1" applyAlignment="1">
      <alignment horizontal="center" vertical="center" wrapText="1"/>
    </xf>
    <xf numFmtId="214" fontId="2" fillId="33" borderId="26" xfId="0" applyNumberFormat="1" applyFont="1" applyFill="1" applyBorder="1" applyAlignment="1">
      <alignment vertical="center"/>
    </xf>
    <xf numFmtId="214" fontId="2" fillId="33" borderId="29" xfId="0" applyNumberFormat="1" applyFont="1" applyFill="1" applyBorder="1" applyAlignment="1">
      <alignment vertical="center"/>
    </xf>
    <xf numFmtId="214" fontId="3" fillId="33" borderId="28" xfId="0" applyNumberFormat="1" applyFont="1" applyFill="1" applyBorder="1" applyAlignment="1">
      <alignment vertical="center"/>
    </xf>
    <xf numFmtId="214" fontId="3" fillId="33" borderId="30" xfId="0" applyNumberFormat="1" applyFont="1" applyFill="1" applyBorder="1" applyAlignment="1">
      <alignment vertical="center"/>
    </xf>
    <xf numFmtId="214" fontId="6" fillId="33" borderId="26" xfId="0" applyNumberFormat="1" applyFont="1" applyFill="1" applyBorder="1" applyAlignment="1">
      <alignment vertical="center"/>
    </xf>
    <xf numFmtId="0" fontId="77" fillId="0" borderId="14" xfId="0" applyFont="1" applyBorder="1" applyAlignment="1">
      <alignment horizontal="left" vertical="center" wrapText="1"/>
    </xf>
    <xf numFmtId="0" fontId="77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7" fillId="0" borderId="31" xfId="0" applyFont="1" applyBorder="1" applyAlignment="1">
      <alignment horizontal="left" vertical="center" wrapText="1"/>
    </xf>
    <xf numFmtId="0" fontId="77" fillId="0" borderId="15" xfId="0" applyFont="1" applyBorder="1" applyAlignment="1">
      <alignment horizontal="left" vertical="center" wrapText="1"/>
    </xf>
    <xf numFmtId="4" fontId="78" fillId="0" borderId="15" xfId="0" applyNumberFormat="1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7" fillId="0" borderId="15" xfId="0" applyFont="1" applyBorder="1" applyAlignment="1">
      <alignment horizontal="left" vertical="center"/>
    </xf>
    <xf numFmtId="214" fontId="78" fillId="0" borderId="13" xfId="0" applyNumberFormat="1" applyFont="1" applyBorder="1" applyAlignment="1">
      <alignment horizontal="center" vertical="center"/>
    </xf>
    <xf numFmtId="0" fontId="77" fillId="0" borderId="13" xfId="0" applyFont="1" applyBorder="1" applyAlignment="1">
      <alignment horizontal="left" vertical="center"/>
    </xf>
    <xf numFmtId="0" fontId="79" fillId="0" borderId="13" xfId="0" applyFont="1" applyBorder="1" applyAlignment="1">
      <alignment horizontal="center" vertical="center"/>
    </xf>
    <xf numFmtId="0" fontId="79" fillId="0" borderId="32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/>
    </xf>
    <xf numFmtId="213" fontId="79" fillId="0" borderId="13" xfId="0" applyNumberFormat="1" applyFont="1" applyBorder="1" applyAlignment="1">
      <alignment horizontal="center" vertical="center"/>
    </xf>
    <xf numFmtId="4" fontId="79" fillId="0" borderId="13" xfId="0" applyNumberFormat="1" applyFont="1" applyBorder="1" applyAlignment="1">
      <alignment horizontal="center" vertical="center"/>
    </xf>
    <xf numFmtId="4" fontId="78" fillId="0" borderId="13" xfId="0" applyNumberFormat="1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33" xfId="0" applyFont="1" applyBorder="1" applyAlignment="1">
      <alignment horizontal="center" vertical="center"/>
    </xf>
    <xf numFmtId="0" fontId="84" fillId="0" borderId="34" xfId="0" applyFont="1" applyBorder="1" applyAlignment="1">
      <alignment horizontal="center" vertical="center"/>
    </xf>
    <xf numFmtId="0" fontId="84" fillId="0" borderId="35" xfId="0" applyFont="1" applyBorder="1" applyAlignment="1">
      <alignment horizontal="center" vertical="center"/>
    </xf>
    <xf numFmtId="0" fontId="84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6" fillId="0" borderId="38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39" xfId="0" applyFont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2" fontId="4" fillId="33" borderId="26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textRotation="90" wrapText="1"/>
    </xf>
    <xf numFmtId="0" fontId="4" fillId="33" borderId="26" xfId="0" applyFont="1" applyFill="1" applyBorder="1" applyAlignment="1">
      <alignment horizontal="center" vertical="center" textRotation="90"/>
    </xf>
    <xf numFmtId="0" fontId="30" fillId="0" borderId="0" xfId="0" applyFont="1" applyAlignment="1">
      <alignment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4" fillId="34" borderId="53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4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14" fontId="11" fillId="0" borderId="12" xfId="0" applyNumberFormat="1" applyFont="1" applyBorder="1" applyAlignment="1">
      <alignment vertical="center" wrapText="1"/>
    </xf>
    <xf numFmtId="214" fontId="17" fillId="0" borderId="12" xfId="0" applyNumberFormat="1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" fontId="16" fillId="0" borderId="54" xfId="0" applyNumberFormat="1" applyFont="1" applyBorder="1" applyAlignment="1">
      <alignment horizontal="left" vertical="center" wrapText="1"/>
    </xf>
    <xf numFmtId="4" fontId="16" fillId="0" borderId="55" xfId="0" applyNumberFormat="1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left" vertical="center" wrapText="1"/>
    </xf>
    <xf numFmtId="4" fontId="16" fillId="0" borderId="56" xfId="0" applyNumberFormat="1" applyFont="1" applyBorder="1" applyAlignment="1">
      <alignment horizontal="left" vertical="center" wrapText="1"/>
    </xf>
    <xf numFmtId="0" fontId="20" fillId="0" borderId="57" xfId="0" applyFont="1" applyBorder="1" applyAlignment="1">
      <alignment horizontal="left" vertical="center" wrapText="1"/>
    </xf>
    <xf numFmtId="0" fontId="20" fillId="0" borderId="55" xfId="0" applyFont="1" applyBorder="1" applyAlignment="1">
      <alignment horizontal="left" vertical="center" wrapText="1"/>
    </xf>
    <xf numFmtId="0" fontId="20" fillId="0" borderId="58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26" fillId="0" borderId="10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textRotation="90" wrapText="1"/>
    </xf>
    <xf numFmtId="0" fontId="14" fillId="0" borderId="11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25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7665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A1" sqref="A1:IV1"/>
    </sheetView>
  </sheetViews>
  <sheetFormatPr defaultColWidth="9.125" defaultRowHeight="12.75"/>
  <cols>
    <col min="1" max="13" width="19.625" style="17" customWidth="1"/>
    <col min="14" max="16384" width="9.125" style="17" customWidth="1"/>
  </cols>
  <sheetData>
    <row r="1" spans="1:13" ht="25.5">
      <c r="A1" s="119" t="s">
        <v>82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5.5">
      <c r="A2" s="119" t="s">
        <v>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25.5">
      <c r="A3" s="29" t="s">
        <v>84</v>
      </c>
      <c r="B3" s="103" t="s">
        <v>85</v>
      </c>
      <c r="C3" s="103"/>
      <c r="D3" s="103"/>
      <c r="E3" s="18"/>
      <c r="F3" s="18"/>
      <c r="G3" s="18"/>
      <c r="H3" s="18"/>
      <c r="I3" s="18"/>
      <c r="J3" s="18"/>
      <c r="K3" s="18"/>
      <c r="L3" s="18"/>
      <c r="M3" s="18"/>
    </row>
    <row r="4" spans="1:13" ht="26.25" thickBot="1">
      <c r="A4" s="29" t="s">
        <v>86</v>
      </c>
      <c r="B4" s="103" t="s">
        <v>19</v>
      </c>
      <c r="C4" s="103"/>
      <c r="D4" s="103"/>
      <c r="E4" s="18"/>
      <c r="F4" s="18"/>
      <c r="G4" s="18"/>
      <c r="H4" s="18"/>
      <c r="I4" s="18"/>
      <c r="J4" s="18"/>
      <c r="K4" s="18"/>
      <c r="L4" s="18"/>
      <c r="M4" s="18" t="s">
        <v>87</v>
      </c>
    </row>
    <row r="5" spans="1:13" ht="34.5" customHeight="1">
      <c r="A5" s="120" t="s">
        <v>73</v>
      </c>
      <c r="B5" s="122" t="s">
        <v>27</v>
      </c>
      <c r="C5" s="122"/>
      <c r="D5" s="122"/>
      <c r="E5" s="122" t="s">
        <v>88</v>
      </c>
      <c r="F5" s="122"/>
      <c r="G5" s="122" t="s">
        <v>78</v>
      </c>
      <c r="H5" s="122"/>
      <c r="I5" s="122" t="s">
        <v>29</v>
      </c>
      <c r="J5" s="122"/>
      <c r="K5" s="122" t="s">
        <v>30</v>
      </c>
      <c r="L5" s="122"/>
      <c r="M5" s="123" t="s">
        <v>33</v>
      </c>
    </row>
    <row r="6" spans="1:13" ht="30.75">
      <c r="A6" s="121"/>
      <c r="B6" s="19" t="s">
        <v>32</v>
      </c>
      <c r="C6" s="19" t="s">
        <v>6</v>
      </c>
      <c r="D6" s="19" t="s">
        <v>12</v>
      </c>
      <c r="E6" s="19" t="s">
        <v>89</v>
      </c>
      <c r="F6" s="19" t="s">
        <v>12</v>
      </c>
      <c r="G6" s="19" t="s">
        <v>32</v>
      </c>
      <c r="H6" s="19" t="s">
        <v>12</v>
      </c>
      <c r="I6" s="19" t="s">
        <v>32</v>
      </c>
      <c r="J6" s="19" t="s">
        <v>12</v>
      </c>
      <c r="K6" s="19" t="s">
        <v>32</v>
      </c>
      <c r="L6" s="19" t="s">
        <v>12</v>
      </c>
      <c r="M6" s="124"/>
    </row>
    <row r="7" spans="1:13" s="20" customFormat="1" ht="18" thickBot="1">
      <c r="A7" s="36">
        <v>1</v>
      </c>
      <c r="B7" s="37">
        <v>1</v>
      </c>
      <c r="C7" s="37">
        <v>10</v>
      </c>
      <c r="D7" s="37">
        <v>380</v>
      </c>
      <c r="E7" s="37">
        <v>3</v>
      </c>
      <c r="F7" s="37" t="e">
        <f>SUM('ARAÇ - EK-1'!#REF!+'ARAÇ - EK-1'!AC19+'ARAÇ - EK-1'!AC28)</f>
        <v>#REF!</v>
      </c>
      <c r="G7" s="37" t="s">
        <v>35</v>
      </c>
      <c r="H7" s="37" t="s">
        <v>35</v>
      </c>
      <c r="I7" s="37" t="s">
        <v>35</v>
      </c>
      <c r="J7" s="37" t="s">
        <v>35</v>
      </c>
      <c r="K7" s="37">
        <v>12</v>
      </c>
      <c r="L7" s="37">
        <v>309</v>
      </c>
      <c r="M7" s="38">
        <v>15</v>
      </c>
    </row>
    <row r="8" spans="1:13" ht="21" thickBot="1">
      <c r="A8" s="110" t="s">
        <v>36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</row>
    <row r="9" spans="1:13" ht="48.75" customHeight="1">
      <c r="A9" s="41" t="s">
        <v>39</v>
      </c>
      <c r="B9" s="42" t="s">
        <v>90</v>
      </c>
      <c r="C9" s="113" t="s">
        <v>91</v>
      </c>
      <c r="D9" s="113"/>
      <c r="E9" s="113" t="s">
        <v>92</v>
      </c>
      <c r="F9" s="113"/>
      <c r="G9" s="114" t="s">
        <v>37</v>
      </c>
      <c r="H9" s="114"/>
      <c r="I9" s="115" t="s">
        <v>38</v>
      </c>
      <c r="J9" s="115"/>
      <c r="K9" s="115"/>
      <c r="L9" s="115"/>
      <c r="M9" s="116"/>
    </row>
    <row r="10" spans="1:13" s="21" customFormat="1" ht="31.5" customHeight="1">
      <c r="A10" s="31" t="s">
        <v>47</v>
      </c>
      <c r="B10" s="30">
        <v>17</v>
      </c>
      <c r="C10" s="104">
        <f aca="true" t="shared" si="0" ref="C10:C15">B10*1265.998</f>
        <v>21521.966</v>
      </c>
      <c r="D10" s="104"/>
      <c r="E10" s="105">
        <f>B10*615.6</f>
        <v>10465.2</v>
      </c>
      <c r="F10" s="101"/>
      <c r="G10" s="25" t="s">
        <v>109</v>
      </c>
      <c r="H10" s="23">
        <v>5</v>
      </c>
      <c r="I10" s="24" t="s">
        <v>43</v>
      </c>
      <c r="J10" s="24" t="s">
        <v>44</v>
      </c>
      <c r="K10" s="24" t="s">
        <v>45</v>
      </c>
      <c r="L10" s="117" t="s">
        <v>46</v>
      </c>
      <c r="M10" s="118"/>
    </row>
    <row r="11" spans="1:13" s="21" customFormat="1" ht="31.5" customHeight="1">
      <c r="A11" s="31" t="s">
        <v>74</v>
      </c>
      <c r="B11" s="30">
        <v>20</v>
      </c>
      <c r="C11" s="104">
        <f t="shared" si="0"/>
        <v>25319.96</v>
      </c>
      <c r="D11" s="104"/>
      <c r="E11" s="105">
        <f aca="true" t="shared" si="1" ref="E11:E19">B11*615.6</f>
        <v>12312</v>
      </c>
      <c r="F11" s="101"/>
      <c r="G11" s="25" t="s">
        <v>110</v>
      </c>
      <c r="H11" s="23">
        <v>7</v>
      </c>
      <c r="I11" s="24" t="s">
        <v>93</v>
      </c>
      <c r="J11" s="32">
        <f>'ARAÇ - EK-2'!N9</f>
        <v>1</v>
      </c>
      <c r="K11" s="32">
        <f>'ARAÇ - EK-2'!O9</f>
        <v>1</v>
      </c>
      <c r="L11" s="101">
        <f>SUM(J11:K11)</f>
        <v>2</v>
      </c>
      <c r="M11" s="102"/>
    </row>
    <row r="12" spans="1:13" s="21" customFormat="1" ht="31.5" customHeight="1">
      <c r="A12" s="31" t="s">
        <v>52</v>
      </c>
      <c r="B12" s="30">
        <v>20</v>
      </c>
      <c r="C12" s="104">
        <f t="shared" si="0"/>
        <v>25319.96</v>
      </c>
      <c r="D12" s="104"/>
      <c r="E12" s="105">
        <f t="shared" si="1"/>
        <v>12312</v>
      </c>
      <c r="F12" s="101"/>
      <c r="G12" s="25" t="s">
        <v>111</v>
      </c>
      <c r="H12" s="23" t="s">
        <v>35</v>
      </c>
      <c r="I12" s="24" t="s">
        <v>94</v>
      </c>
      <c r="J12" s="32">
        <f>'ARAÇ - EK-2'!N10</f>
        <v>1</v>
      </c>
      <c r="K12" s="32">
        <f>'ARAÇ - EK-2'!O10</f>
        <v>1</v>
      </c>
      <c r="L12" s="101">
        <f aca="true" t="shared" si="2" ref="L12:L18">SUM(J12:K12)</f>
        <v>2</v>
      </c>
      <c r="M12" s="102"/>
    </row>
    <row r="13" spans="1:13" s="21" customFormat="1" ht="31.5" customHeight="1">
      <c r="A13" s="31" t="s">
        <v>55</v>
      </c>
      <c r="B13" s="30">
        <v>18</v>
      </c>
      <c r="C13" s="104">
        <f t="shared" si="0"/>
        <v>22787.964</v>
      </c>
      <c r="D13" s="104"/>
      <c r="E13" s="105">
        <f t="shared" si="1"/>
        <v>11080.800000000001</v>
      </c>
      <c r="F13" s="101"/>
      <c r="G13" s="25" t="s">
        <v>112</v>
      </c>
      <c r="H13" s="23">
        <v>1</v>
      </c>
      <c r="I13" s="24" t="s">
        <v>95</v>
      </c>
      <c r="J13" s="32">
        <f>'ARAÇ - EK-2'!N11</f>
        <v>0</v>
      </c>
      <c r="K13" s="32">
        <f>'ARAÇ - EK-2'!O11</f>
        <v>0</v>
      </c>
      <c r="L13" s="101">
        <f t="shared" si="2"/>
        <v>0</v>
      </c>
      <c r="M13" s="102"/>
    </row>
    <row r="14" spans="1:13" s="21" customFormat="1" ht="31.5" customHeight="1">
      <c r="A14" s="31" t="s">
        <v>58</v>
      </c>
      <c r="B14" s="30">
        <v>16</v>
      </c>
      <c r="C14" s="104">
        <f t="shared" si="0"/>
        <v>20255.968</v>
      </c>
      <c r="D14" s="104"/>
      <c r="E14" s="105">
        <f t="shared" si="1"/>
        <v>9849.6</v>
      </c>
      <c r="F14" s="101"/>
      <c r="G14" s="25" t="s">
        <v>113</v>
      </c>
      <c r="H14" s="23" t="s">
        <v>35</v>
      </c>
      <c r="I14" s="24" t="s">
        <v>96</v>
      </c>
      <c r="J14" s="32">
        <f>'ARAÇ - EK-2'!N12</f>
        <v>0</v>
      </c>
      <c r="K14" s="32">
        <f>'ARAÇ - EK-2'!O12</f>
        <v>0</v>
      </c>
      <c r="L14" s="101">
        <f t="shared" si="2"/>
        <v>0</v>
      </c>
      <c r="M14" s="102"/>
    </row>
    <row r="15" spans="1:13" s="21" customFormat="1" ht="31.5" customHeight="1">
      <c r="A15" s="31" t="s">
        <v>61</v>
      </c>
      <c r="B15" s="30">
        <v>15</v>
      </c>
      <c r="C15" s="104">
        <f t="shared" si="0"/>
        <v>18989.97</v>
      </c>
      <c r="D15" s="104"/>
      <c r="E15" s="105">
        <f t="shared" si="1"/>
        <v>9234</v>
      </c>
      <c r="F15" s="101"/>
      <c r="G15" s="25" t="s">
        <v>114</v>
      </c>
      <c r="H15" s="23" t="s">
        <v>35</v>
      </c>
      <c r="I15" s="24" t="s">
        <v>97</v>
      </c>
      <c r="J15" s="32">
        <f>'ARAÇ - EK-2'!N13</f>
        <v>1</v>
      </c>
      <c r="K15" s="32">
        <f>'ARAÇ - EK-2'!O13</f>
        <v>1</v>
      </c>
      <c r="L15" s="101">
        <f t="shared" si="2"/>
        <v>2</v>
      </c>
      <c r="M15" s="102"/>
    </row>
    <row r="16" spans="1:13" s="21" customFormat="1" ht="31.5" customHeight="1">
      <c r="A16" s="31" t="s">
        <v>64</v>
      </c>
      <c r="B16" s="30">
        <v>22</v>
      </c>
      <c r="C16" s="104">
        <f>B16*1265.997</f>
        <v>27851.934</v>
      </c>
      <c r="D16" s="104"/>
      <c r="E16" s="105">
        <f t="shared" si="1"/>
        <v>13543.2</v>
      </c>
      <c r="F16" s="101"/>
      <c r="G16" s="25" t="s">
        <v>115</v>
      </c>
      <c r="H16" s="23" t="s">
        <v>35</v>
      </c>
      <c r="I16" s="24" t="s">
        <v>98</v>
      </c>
      <c r="J16" s="32">
        <f>'ARAÇ - EK-2'!N14</f>
        <v>1</v>
      </c>
      <c r="K16" s="32">
        <f>'ARAÇ - EK-2'!O14</f>
        <v>1</v>
      </c>
      <c r="L16" s="101">
        <f t="shared" si="2"/>
        <v>2</v>
      </c>
      <c r="M16" s="102"/>
    </row>
    <row r="17" spans="1:13" s="21" customFormat="1" ht="31.5" customHeight="1">
      <c r="A17" s="31" t="s">
        <v>75</v>
      </c>
      <c r="B17" s="30">
        <v>22</v>
      </c>
      <c r="C17" s="104">
        <f>B17*1265.997</f>
        <v>27851.934</v>
      </c>
      <c r="D17" s="104"/>
      <c r="E17" s="105">
        <f t="shared" si="1"/>
        <v>13543.2</v>
      </c>
      <c r="F17" s="101"/>
      <c r="G17" s="28" t="s">
        <v>116</v>
      </c>
      <c r="H17" s="23" t="s">
        <v>35</v>
      </c>
      <c r="I17" s="24" t="s">
        <v>99</v>
      </c>
      <c r="J17" s="32">
        <f>'ARAÇ - EK-2'!N15</f>
        <v>1</v>
      </c>
      <c r="K17" s="32">
        <f>'ARAÇ - EK-2'!O15</f>
        <v>1</v>
      </c>
      <c r="L17" s="101">
        <f t="shared" si="2"/>
        <v>2</v>
      </c>
      <c r="M17" s="102"/>
    </row>
    <row r="18" spans="1:13" s="21" customFormat="1" ht="31.5" customHeight="1">
      <c r="A18" s="31" t="s">
        <v>67</v>
      </c>
      <c r="B18" s="30">
        <v>20</v>
      </c>
      <c r="C18" s="104">
        <f>B18*1265.997</f>
        <v>25319.940000000002</v>
      </c>
      <c r="D18" s="104"/>
      <c r="E18" s="105">
        <f t="shared" si="1"/>
        <v>12312</v>
      </c>
      <c r="F18" s="101"/>
      <c r="G18" s="25" t="s">
        <v>46</v>
      </c>
      <c r="H18" s="23">
        <f>SUM(H10:H17)</f>
        <v>13</v>
      </c>
      <c r="I18" s="24" t="s">
        <v>100</v>
      </c>
      <c r="J18" s="32">
        <f>'ARAÇ - EK-2'!N16</f>
        <v>0</v>
      </c>
      <c r="K18" s="32">
        <f>'ARAÇ - EK-2'!O16</f>
        <v>0</v>
      </c>
      <c r="L18" s="101">
        <f t="shared" si="2"/>
        <v>0</v>
      </c>
      <c r="M18" s="102"/>
    </row>
    <row r="19" spans="1:13" s="21" customFormat="1" ht="31.5" customHeight="1">
      <c r="A19" s="31" t="s">
        <v>76</v>
      </c>
      <c r="B19" s="30">
        <v>10</v>
      </c>
      <c r="C19" s="104">
        <f>B19*1265.997</f>
        <v>12659.970000000001</v>
      </c>
      <c r="D19" s="104"/>
      <c r="E19" s="105">
        <f t="shared" si="1"/>
        <v>6156</v>
      </c>
      <c r="F19" s="101"/>
      <c r="G19" s="28" t="s">
        <v>68</v>
      </c>
      <c r="H19" s="23"/>
      <c r="I19" s="24" t="s">
        <v>7</v>
      </c>
      <c r="J19" s="23">
        <f>SUM(J11:J18)</f>
        <v>5</v>
      </c>
      <c r="K19" s="23">
        <f>SUM(K11:K18)</f>
        <v>5</v>
      </c>
      <c r="L19" s="101">
        <f>SUM(L11:M18)</f>
        <v>10</v>
      </c>
      <c r="M19" s="102"/>
    </row>
    <row r="20" spans="1:13" s="21" customFormat="1" ht="54.75" customHeight="1">
      <c r="A20" s="33" t="s">
        <v>46</v>
      </c>
      <c r="B20" s="23">
        <f>SUM(B10:B19)</f>
        <v>180</v>
      </c>
      <c r="C20" s="104">
        <f>SUM(C10:D19)</f>
        <v>227879.56600000002</v>
      </c>
      <c r="D20" s="104"/>
      <c r="E20" s="106">
        <f>SUM(E10:F19)</f>
        <v>110808</v>
      </c>
      <c r="F20" s="107"/>
      <c r="G20" s="26" t="s">
        <v>117</v>
      </c>
      <c r="H20" s="22">
        <f>E20/L20</f>
        <v>11080.8</v>
      </c>
      <c r="I20" s="100" t="s">
        <v>101</v>
      </c>
      <c r="J20" s="100"/>
      <c r="K20" s="100"/>
      <c r="L20" s="101">
        <f>SUM(J19:K19)</f>
        <v>10</v>
      </c>
      <c r="M20" s="102"/>
    </row>
    <row r="21" spans="1:13" s="21" customFormat="1" ht="53.25" customHeight="1">
      <c r="A21" s="90" t="s">
        <v>102</v>
      </c>
      <c r="B21" s="91"/>
      <c r="C21" s="99">
        <v>1127</v>
      </c>
      <c r="D21" s="99"/>
      <c r="E21" s="99">
        <v>911</v>
      </c>
      <c r="F21" s="99"/>
      <c r="G21" s="26" t="s">
        <v>118</v>
      </c>
      <c r="H21" s="22">
        <f>C20/L19</f>
        <v>22787.9566</v>
      </c>
      <c r="I21" s="100" t="s">
        <v>103</v>
      </c>
      <c r="J21" s="100"/>
      <c r="K21" s="100"/>
      <c r="L21" s="101">
        <v>180</v>
      </c>
      <c r="M21" s="102"/>
    </row>
    <row r="22" spans="1:13" s="21" customFormat="1" ht="31.5" customHeight="1" thickBot="1">
      <c r="A22" s="94" t="s">
        <v>104</v>
      </c>
      <c r="B22" s="95"/>
      <c r="C22" s="96">
        <f>C20-C21</f>
        <v>226752.56600000002</v>
      </c>
      <c r="D22" s="97"/>
      <c r="E22" s="96">
        <f>E20-E21</f>
        <v>109897</v>
      </c>
      <c r="F22" s="97"/>
      <c r="G22" s="34" t="s">
        <v>105</v>
      </c>
      <c r="H22" s="35">
        <f>SUM(H20:H21)</f>
        <v>33868.7566</v>
      </c>
      <c r="I22" s="98" t="s">
        <v>34</v>
      </c>
      <c r="J22" s="98"/>
      <c r="K22" s="98"/>
      <c r="L22" s="108">
        <v>21</v>
      </c>
      <c r="M22" s="109"/>
    </row>
    <row r="23" spans="12:13" ht="12.75">
      <c r="L23" s="92"/>
      <c r="M23" s="92"/>
    </row>
    <row r="24" spans="12:13" ht="12.75">
      <c r="L24" s="92"/>
      <c r="M24" s="92"/>
    </row>
    <row r="25" spans="12:13" ht="12.75">
      <c r="L25" s="92"/>
      <c r="M25" s="92"/>
    </row>
    <row r="26" spans="12:13" ht="17.25">
      <c r="L26" s="93" t="s">
        <v>106</v>
      </c>
      <c r="M26" s="93"/>
    </row>
    <row r="27" spans="12:13" ht="17.25">
      <c r="L27" s="93" t="s">
        <v>107</v>
      </c>
      <c r="M27" s="93"/>
    </row>
    <row r="28" spans="12:13" ht="17.25">
      <c r="L28" s="93" t="s">
        <v>108</v>
      </c>
      <c r="M28" s="93"/>
    </row>
  </sheetData>
  <sheetProtection/>
  <mergeCells count="66">
    <mergeCell ref="A1:M1"/>
    <mergeCell ref="A2:M2"/>
    <mergeCell ref="A5:A6"/>
    <mergeCell ref="B5:D5"/>
    <mergeCell ref="E5:F5"/>
    <mergeCell ref="G5:H5"/>
    <mergeCell ref="I5:J5"/>
    <mergeCell ref="K5:L5"/>
    <mergeCell ref="M5:M6"/>
    <mergeCell ref="B3:D3"/>
    <mergeCell ref="A8:M8"/>
    <mergeCell ref="C9:D9"/>
    <mergeCell ref="E9:F9"/>
    <mergeCell ref="G9:H9"/>
    <mergeCell ref="I9:M9"/>
    <mergeCell ref="C10:D10"/>
    <mergeCell ref="E10:F10"/>
    <mergeCell ref="L10:M10"/>
    <mergeCell ref="C11:D11"/>
    <mergeCell ref="E11:F11"/>
    <mergeCell ref="L11:M11"/>
    <mergeCell ref="C12:D12"/>
    <mergeCell ref="E12:F12"/>
    <mergeCell ref="L12:M12"/>
    <mergeCell ref="C13:D13"/>
    <mergeCell ref="E13:F13"/>
    <mergeCell ref="L13:M13"/>
    <mergeCell ref="C14:D14"/>
    <mergeCell ref="E14:F14"/>
    <mergeCell ref="L14:M14"/>
    <mergeCell ref="C15:D15"/>
    <mergeCell ref="E15:F15"/>
    <mergeCell ref="L15:M15"/>
    <mergeCell ref="C16:D16"/>
    <mergeCell ref="E16:F16"/>
    <mergeCell ref="L16:M16"/>
    <mergeCell ref="I20:K20"/>
    <mergeCell ref="L20:M20"/>
    <mergeCell ref="L22:M22"/>
    <mergeCell ref="L23:M23"/>
    <mergeCell ref="C17:D17"/>
    <mergeCell ref="E17:F17"/>
    <mergeCell ref="L17:M17"/>
    <mergeCell ref="C18:D18"/>
    <mergeCell ref="E18:F18"/>
    <mergeCell ref="L18:M18"/>
    <mergeCell ref="E21:F21"/>
    <mergeCell ref="I21:K21"/>
    <mergeCell ref="L21:M21"/>
    <mergeCell ref="B4:D4"/>
    <mergeCell ref="L27:M27"/>
    <mergeCell ref="C19:D19"/>
    <mergeCell ref="E19:F19"/>
    <mergeCell ref="L19:M19"/>
    <mergeCell ref="C20:D20"/>
    <mergeCell ref="E20:F20"/>
    <mergeCell ref="A21:B21"/>
    <mergeCell ref="L24:M24"/>
    <mergeCell ref="L25:M25"/>
    <mergeCell ref="L26:M26"/>
    <mergeCell ref="L28:M28"/>
    <mergeCell ref="A22:B22"/>
    <mergeCell ref="C22:D22"/>
    <mergeCell ref="E22:F22"/>
    <mergeCell ref="I22:K22"/>
    <mergeCell ref="C21:D2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3"/>
  <sheetViews>
    <sheetView tabSelected="1" zoomScale="70" zoomScaleNormal="7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G29" sqref="G29"/>
    </sheetView>
  </sheetViews>
  <sheetFormatPr defaultColWidth="9.125" defaultRowHeight="12.75"/>
  <cols>
    <col min="1" max="1" width="17.125" style="64" customWidth="1"/>
    <col min="2" max="2" width="5.50390625" style="64" customWidth="1"/>
    <col min="3" max="3" width="28.625" style="64" customWidth="1"/>
    <col min="4" max="4" width="5.50390625" style="64" customWidth="1"/>
    <col min="5" max="5" width="7.875" style="64" customWidth="1"/>
    <col min="6" max="6" width="4.50390625" style="64" customWidth="1"/>
    <col min="7" max="7" width="43.625" style="64" bestFit="1" customWidth="1"/>
    <col min="8" max="8" width="11.00390625" style="64" customWidth="1"/>
    <col min="9" max="9" width="5.625" style="64" customWidth="1"/>
    <col min="10" max="10" width="10.50390625" style="64" customWidth="1"/>
    <col min="11" max="26" width="5.625" style="64" customWidth="1"/>
    <col min="27" max="27" width="9.50390625" style="64" customWidth="1"/>
    <col min="28" max="28" width="9.625" style="64" customWidth="1"/>
    <col min="29" max="29" width="10.375" style="64" customWidth="1"/>
    <col min="30" max="30" width="6.375" style="64" customWidth="1"/>
    <col min="31" max="31" width="8.875" style="64" customWidth="1"/>
    <col min="32" max="32" width="16.50390625" style="64" customWidth="1"/>
    <col min="33" max="33" width="17.125" style="64" customWidth="1"/>
    <col min="34" max="16384" width="9.125" style="64" customWidth="1"/>
  </cols>
  <sheetData>
    <row r="1" ht="13.5">
      <c r="AG1" s="67" t="s">
        <v>162</v>
      </c>
    </row>
    <row r="2" spans="1:33" ht="24">
      <c r="A2" s="145" t="s">
        <v>18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</row>
    <row r="3" spans="1:33" s="68" customFormat="1" ht="24">
      <c r="A3" s="145" t="s">
        <v>164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1:31" s="68" customFormat="1" ht="19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</row>
    <row r="5" spans="1:2" s="68" customFormat="1" ht="18" customHeight="1">
      <c r="A5" s="70" t="s">
        <v>163</v>
      </c>
      <c r="B5" s="70" t="s">
        <v>170</v>
      </c>
    </row>
    <row r="6" s="68" customFormat="1" ht="3.75" customHeight="1" thickBot="1">
      <c r="O6" s="68" t="s">
        <v>8</v>
      </c>
    </row>
    <row r="7" spans="1:33" s="71" customFormat="1" ht="22.5" customHeight="1" thickBot="1">
      <c r="A7" s="146" t="s">
        <v>9</v>
      </c>
      <c r="B7" s="147"/>
      <c r="C7" s="147"/>
      <c r="D7" s="147"/>
      <c r="E7" s="147"/>
      <c r="F7" s="74"/>
      <c r="G7" s="147" t="s">
        <v>153</v>
      </c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39" t="s">
        <v>17</v>
      </c>
      <c r="AE7" s="140"/>
      <c r="AF7" s="136" t="s">
        <v>154</v>
      </c>
      <c r="AG7" s="137"/>
    </row>
    <row r="8" spans="1:33" s="71" customFormat="1" ht="24" customHeight="1" thickBot="1" thickTop="1">
      <c r="A8" s="128" t="s">
        <v>1</v>
      </c>
      <c r="B8" s="130" t="s">
        <v>0</v>
      </c>
      <c r="C8" s="129" t="s">
        <v>10</v>
      </c>
      <c r="D8" s="130" t="s">
        <v>6</v>
      </c>
      <c r="E8" s="130" t="s">
        <v>12</v>
      </c>
      <c r="F8" s="131" t="s">
        <v>0</v>
      </c>
      <c r="G8" s="129" t="s">
        <v>10</v>
      </c>
      <c r="H8" s="130" t="s">
        <v>16</v>
      </c>
      <c r="I8" s="130" t="s">
        <v>6</v>
      </c>
      <c r="J8" s="130" t="s">
        <v>11</v>
      </c>
      <c r="K8" s="127" t="s">
        <v>2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9" t="s">
        <v>13</v>
      </c>
      <c r="AB8" s="129"/>
      <c r="AC8" s="129"/>
      <c r="AD8" s="141"/>
      <c r="AE8" s="142"/>
      <c r="AF8" s="129"/>
      <c r="AG8" s="138"/>
    </row>
    <row r="9" spans="1:33" s="71" customFormat="1" ht="18" thickBot="1" thickTop="1">
      <c r="A9" s="128"/>
      <c r="B9" s="130"/>
      <c r="C9" s="129"/>
      <c r="D9" s="130"/>
      <c r="E9" s="130"/>
      <c r="F9" s="131"/>
      <c r="G9" s="129"/>
      <c r="H9" s="130"/>
      <c r="I9" s="130"/>
      <c r="J9" s="130"/>
      <c r="K9" s="129">
        <v>1</v>
      </c>
      <c r="L9" s="129"/>
      <c r="M9" s="129">
        <v>2</v>
      </c>
      <c r="N9" s="129"/>
      <c r="O9" s="129">
        <v>3</v>
      </c>
      <c r="P9" s="129"/>
      <c r="Q9" s="129">
        <v>4</v>
      </c>
      <c r="R9" s="129"/>
      <c r="S9" s="129">
        <v>5</v>
      </c>
      <c r="T9" s="129"/>
      <c r="U9" s="129">
        <v>6</v>
      </c>
      <c r="V9" s="129"/>
      <c r="W9" s="129">
        <v>7</v>
      </c>
      <c r="X9" s="129"/>
      <c r="Y9" s="129">
        <v>8</v>
      </c>
      <c r="Z9" s="129"/>
      <c r="AA9" s="129"/>
      <c r="AB9" s="129"/>
      <c r="AC9" s="129"/>
      <c r="AD9" s="143"/>
      <c r="AE9" s="144"/>
      <c r="AF9" s="129"/>
      <c r="AG9" s="138"/>
    </row>
    <row r="10" spans="1:33" s="71" customFormat="1" ht="88.5" customHeight="1" thickBot="1" thickTop="1">
      <c r="A10" s="128"/>
      <c r="B10" s="130"/>
      <c r="C10" s="129"/>
      <c r="D10" s="130"/>
      <c r="E10" s="130"/>
      <c r="F10" s="131"/>
      <c r="G10" s="129"/>
      <c r="H10" s="130"/>
      <c r="I10" s="130"/>
      <c r="J10" s="130"/>
      <c r="K10" s="76" t="s">
        <v>3</v>
      </c>
      <c r="L10" s="76" t="s">
        <v>4</v>
      </c>
      <c r="M10" s="76" t="s">
        <v>3</v>
      </c>
      <c r="N10" s="76" t="s">
        <v>4</v>
      </c>
      <c r="O10" s="76" t="s">
        <v>3</v>
      </c>
      <c r="P10" s="76" t="s">
        <v>4</v>
      </c>
      <c r="Q10" s="76" t="s">
        <v>3</v>
      </c>
      <c r="R10" s="76" t="s">
        <v>4</v>
      </c>
      <c r="S10" s="76" t="s">
        <v>3</v>
      </c>
      <c r="T10" s="76" t="s">
        <v>4</v>
      </c>
      <c r="U10" s="76" t="s">
        <v>3</v>
      </c>
      <c r="V10" s="76" t="s">
        <v>4</v>
      </c>
      <c r="W10" s="76" t="s">
        <v>3</v>
      </c>
      <c r="X10" s="76" t="s">
        <v>4</v>
      </c>
      <c r="Y10" s="76" t="s">
        <v>3</v>
      </c>
      <c r="Z10" s="76" t="s">
        <v>4</v>
      </c>
      <c r="AA10" s="76" t="s">
        <v>3</v>
      </c>
      <c r="AB10" s="76" t="s">
        <v>4</v>
      </c>
      <c r="AC10" s="76" t="s">
        <v>5</v>
      </c>
      <c r="AD10" s="75" t="s">
        <v>156</v>
      </c>
      <c r="AE10" s="75" t="s">
        <v>14</v>
      </c>
      <c r="AF10" s="76" t="s">
        <v>157</v>
      </c>
      <c r="AG10" s="84" t="s">
        <v>155</v>
      </c>
    </row>
    <row r="11" spans="1:33" ht="36" customHeight="1" thickBot="1" thickTop="1">
      <c r="A11" s="77" t="s">
        <v>165</v>
      </c>
      <c r="B11" s="78"/>
      <c r="C11" s="78" t="s">
        <v>167</v>
      </c>
      <c r="D11" s="78"/>
      <c r="E11" s="78"/>
      <c r="F11" s="79"/>
      <c r="G11" s="80"/>
      <c r="H11" s="79" t="s">
        <v>168</v>
      </c>
      <c r="I11" s="78">
        <v>14</v>
      </c>
      <c r="J11" s="89">
        <v>8.5</v>
      </c>
      <c r="K11" s="81">
        <v>1</v>
      </c>
      <c r="L11" s="81">
        <v>1</v>
      </c>
      <c r="M11" s="81">
        <v>1</v>
      </c>
      <c r="N11" s="81">
        <v>1</v>
      </c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>
        <f>SUM(K11,M11,O11,Q11,S11,U11,W11,Y11)</f>
        <v>2</v>
      </c>
      <c r="AB11" s="81">
        <f>SUM(L11,N11,P11,R11,T11,V11,X11,Z11)</f>
        <v>2</v>
      </c>
      <c r="AC11" s="81">
        <f>SUM(AA11:AB11)</f>
        <v>4</v>
      </c>
      <c r="AD11" s="125">
        <f aca="true" t="shared" si="0" ref="AD11:AD33">ROUNDUP(AC11/14,0)</f>
        <v>1</v>
      </c>
      <c r="AE11" s="125">
        <f aca="true" t="shared" si="1" ref="AE11:AE33">AD11*14</f>
        <v>14</v>
      </c>
      <c r="AF11" s="85"/>
      <c r="AG11" s="86"/>
    </row>
    <row r="12" spans="1:33" ht="36" customHeight="1" thickBot="1" thickTop="1">
      <c r="A12" s="82" t="s">
        <v>23</v>
      </c>
      <c r="B12" s="78"/>
      <c r="C12" s="78" t="s">
        <v>169</v>
      </c>
      <c r="D12" s="78"/>
      <c r="E12" s="78"/>
      <c r="F12" s="79"/>
      <c r="G12" s="80"/>
      <c r="H12" s="79"/>
      <c r="I12" s="78">
        <v>0</v>
      </c>
      <c r="J12" s="78">
        <v>8.5</v>
      </c>
      <c r="K12" s="81"/>
      <c r="L12" s="81"/>
      <c r="M12" s="81"/>
      <c r="N12" s="81"/>
      <c r="O12" s="81"/>
      <c r="P12" s="81"/>
      <c r="Q12" s="81"/>
      <c r="R12" s="81"/>
      <c r="S12" s="81">
        <v>1</v>
      </c>
      <c r="T12" s="81">
        <v>1</v>
      </c>
      <c r="U12" s="81">
        <v>1</v>
      </c>
      <c r="V12" s="81">
        <v>1</v>
      </c>
      <c r="W12" s="81">
        <v>1</v>
      </c>
      <c r="X12" s="81">
        <v>1</v>
      </c>
      <c r="Y12" s="81"/>
      <c r="Z12" s="81"/>
      <c r="AA12" s="81">
        <f aca="true" t="shared" si="2" ref="AA12:AA39">SUM(K12,M12,O12,Q12,S12,U12,W12,Y12)</f>
        <v>3</v>
      </c>
      <c r="AB12" s="81">
        <f aca="true" t="shared" si="3" ref="AB12:AB39">SUM(L12,N12,P12,R12,T12,V12,X12,Z12)</f>
        <v>3</v>
      </c>
      <c r="AC12" s="81">
        <f aca="true" t="shared" si="4" ref="AC12:AC39">SUM(AA12:AB12)</f>
        <v>6</v>
      </c>
      <c r="AD12" s="126"/>
      <c r="AE12" s="126"/>
      <c r="AF12" s="85"/>
      <c r="AG12" s="86"/>
    </row>
    <row r="13" spans="1:33" ht="36" customHeight="1" thickBot="1" thickTop="1">
      <c r="A13" s="82" t="s">
        <v>23</v>
      </c>
      <c r="B13" s="78"/>
      <c r="C13" s="78"/>
      <c r="D13" s="78"/>
      <c r="E13" s="78"/>
      <c r="F13" s="79"/>
      <c r="G13" s="80"/>
      <c r="H13" s="79"/>
      <c r="I13" s="78">
        <v>0</v>
      </c>
      <c r="J13" s="78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f t="shared" si="2"/>
        <v>0</v>
      </c>
      <c r="AB13" s="81">
        <f t="shared" si="3"/>
        <v>0</v>
      </c>
      <c r="AC13" s="81">
        <f t="shared" si="4"/>
        <v>0</v>
      </c>
      <c r="AD13" s="78">
        <f t="shared" si="0"/>
        <v>0</v>
      </c>
      <c r="AE13" s="78"/>
      <c r="AF13" s="85"/>
      <c r="AG13" s="86"/>
    </row>
    <row r="14" spans="1:33" ht="36" customHeight="1" thickBot="1" thickTop="1">
      <c r="A14" s="82" t="s">
        <v>23</v>
      </c>
      <c r="B14" s="78"/>
      <c r="C14" s="78"/>
      <c r="D14" s="78"/>
      <c r="E14" s="78"/>
      <c r="F14" s="79"/>
      <c r="G14" s="80"/>
      <c r="H14" s="79"/>
      <c r="I14" s="78">
        <v>0</v>
      </c>
      <c r="J14" s="78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f t="shared" si="2"/>
        <v>0</v>
      </c>
      <c r="AB14" s="81">
        <f t="shared" si="3"/>
        <v>0</v>
      </c>
      <c r="AC14" s="81">
        <f t="shared" si="4"/>
        <v>0</v>
      </c>
      <c r="AD14" s="78">
        <f t="shared" si="0"/>
        <v>0</v>
      </c>
      <c r="AE14" s="78">
        <f t="shared" si="1"/>
        <v>0</v>
      </c>
      <c r="AF14" s="85"/>
      <c r="AG14" s="86"/>
    </row>
    <row r="15" spans="1:33" ht="36" customHeight="1" thickBot="1" thickTop="1">
      <c r="A15" s="82" t="s">
        <v>23</v>
      </c>
      <c r="B15" s="78"/>
      <c r="C15" s="78"/>
      <c r="D15" s="78"/>
      <c r="E15" s="78"/>
      <c r="F15" s="79"/>
      <c r="G15" s="80"/>
      <c r="H15" s="79"/>
      <c r="I15" s="78">
        <v>0</v>
      </c>
      <c r="J15" s="78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f t="shared" si="2"/>
        <v>0</v>
      </c>
      <c r="AB15" s="81">
        <f t="shared" si="3"/>
        <v>0</v>
      </c>
      <c r="AC15" s="81">
        <f t="shared" si="4"/>
        <v>0</v>
      </c>
      <c r="AD15" s="78">
        <f t="shared" si="0"/>
        <v>0</v>
      </c>
      <c r="AE15" s="78">
        <f t="shared" si="1"/>
        <v>0</v>
      </c>
      <c r="AF15" s="85"/>
      <c r="AG15" s="86"/>
    </row>
    <row r="16" spans="1:33" ht="34.5" customHeight="1" thickBot="1" thickTop="1">
      <c r="A16" s="82" t="s">
        <v>23</v>
      </c>
      <c r="B16" s="78"/>
      <c r="C16" s="78"/>
      <c r="D16" s="78"/>
      <c r="E16" s="78"/>
      <c r="F16" s="79"/>
      <c r="G16" s="80"/>
      <c r="H16" s="79"/>
      <c r="I16" s="78">
        <v>0</v>
      </c>
      <c r="J16" s="78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f t="shared" si="2"/>
        <v>0</v>
      </c>
      <c r="AB16" s="81">
        <f t="shared" si="3"/>
        <v>0</v>
      </c>
      <c r="AC16" s="81">
        <f t="shared" si="4"/>
        <v>0</v>
      </c>
      <c r="AD16" s="78">
        <f t="shared" si="0"/>
        <v>0</v>
      </c>
      <c r="AE16" s="78">
        <f t="shared" si="1"/>
        <v>0</v>
      </c>
      <c r="AF16" s="85"/>
      <c r="AG16" s="86"/>
    </row>
    <row r="17" spans="1:33" ht="34.5" customHeight="1" thickBot="1" thickTop="1">
      <c r="A17" s="82" t="s">
        <v>23</v>
      </c>
      <c r="B17" s="78"/>
      <c r="C17" s="78"/>
      <c r="D17" s="78"/>
      <c r="E17" s="78"/>
      <c r="F17" s="79"/>
      <c r="G17" s="80"/>
      <c r="H17" s="79"/>
      <c r="I17" s="78">
        <v>0</v>
      </c>
      <c r="J17" s="78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f t="shared" si="2"/>
        <v>0</v>
      </c>
      <c r="AB17" s="81">
        <f t="shared" si="3"/>
        <v>0</v>
      </c>
      <c r="AC17" s="81">
        <f t="shared" si="4"/>
        <v>0</v>
      </c>
      <c r="AD17" s="78">
        <f t="shared" si="0"/>
        <v>0</v>
      </c>
      <c r="AE17" s="78">
        <f t="shared" si="1"/>
        <v>0</v>
      </c>
      <c r="AF17" s="85"/>
      <c r="AG17" s="86"/>
    </row>
    <row r="18" spans="1:33" ht="34.5" customHeight="1" thickBot="1" thickTop="1">
      <c r="A18" s="82" t="s">
        <v>23</v>
      </c>
      <c r="B18" s="78"/>
      <c r="C18" s="78"/>
      <c r="D18" s="78"/>
      <c r="E18" s="78"/>
      <c r="F18" s="79"/>
      <c r="G18" s="80"/>
      <c r="H18" s="79"/>
      <c r="I18" s="78">
        <v>0</v>
      </c>
      <c r="J18" s="78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f t="shared" si="2"/>
        <v>0</v>
      </c>
      <c r="AB18" s="81">
        <f t="shared" si="3"/>
        <v>0</v>
      </c>
      <c r="AC18" s="81">
        <f t="shared" si="4"/>
        <v>0</v>
      </c>
      <c r="AD18" s="78">
        <f t="shared" si="0"/>
        <v>0</v>
      </c>
      <c r="AE18" s="78">
        <f t="shared" si="1"/>
        <v>0</v>
      </c>
      <c r="AF18" s="85"/>
      <c r="AG18" s="86"/>
    </row>
    <row r="19" spans="1:33" ht="34.5" customHeight="1" thickBot="1" thickTop="1">
      <c r="A19" s="82" t="s">
        <v>23</v>
      </c>
      <c r="B19" s="78"/>
      <c r="C19" s="78"/>
      <c r="D19" s="78"/>
      <c r="E19" s="78"/>
      <c r="F19" s="79"/>
      <c r="G19" s="80"/>
      <c r="H19" s="79"/>
      <c r="I19" s="78">
        <v>0</v>
      </c>
      <c r="J19" s="78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f t="shared" si="2"/>
        <v>0</v>
      </c>
      <c r="AB19" s="81">
        <f t="shared" si="3"/>
        <v>0</v>
      </c>
      <c r="AC19" s="81">
        <f t="shared" si="4"/>
        <v>0</v>
      </c>
      <c r="AD19" s="78">
        <f t="shared" si="0"/>
        <v>0</v>
      </c>
      <c r="AE19" s="78">
        <f t="shared" si="1"/>
        <v>0</v>
      </c>
      <c r="AF19" s="85"/>
      <c r="AG19" s="86"/>
    </row>
    <row r="20" spans="1:33" ht="34.5" customHeight="1" thickBot="1" thickTop="1">
      <c r="A20" s="82" t="s">
        <v>23</v>
      </c>
      <c r="B20" s="78"/>
      <c r="C20" s="78"/>
      <c r="D20" s="78"/>
      <c r="E20" s="78"/>
      <c r="F20" s="79"/>
      <c r="G20" s="80"/>
      <c r="H20" s="79"/>
      <c r="I20" s="78">
        <v>0</v>
      </c>
      <c r="J20" s="78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f t="shared" si="2"/>
        <v>0</v>
      </c>
      <c r="AB20" s="81">
        <f t="shared" si="3"/>
        <v>0</v>
      </c>
      <c r="AC20" s="81">
        <f t="shared" si="4"/>
        <v>0</v>
      </c>
      <c r="AD20" s="78">
        <f t="shared" si="0"/>
        <v>0</v>
      </c>
      <c r="AE20" s="78">
        <f t="shared" si="1"/>
        <v>0</v>
      </c>
      <c r="AF20" s="85"/>
      <c r="AG20" s="86"/>
    </row>
    <row r="21" spans="1:33" ht="34.5" customHeight="1" thickBot="1" thickTop="1">
      <c r="A21" s="82" t="s">
        <v>23</v>
      </c>
      <c r="B21" s="78"/>
      <c r="C21" s="78"/>
      <c r="D21" s="78"/>
      <c r="E21" s="78"/>
      <c r="F21" s="79"/>
      <c r="G21" s="80"/>
      <c r="H21" s="79"/>
      <c r="I21" s="78">
        <v>0</v>
      </c>
      <c r="J21" s="78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f t="shared" si="2"/>
        <v>0</v>
      </c>
      <c r="AB21" s="81">
        <f t="shared" si="3"/>
        <v>0</v>
      </c>
      <c r="AC21" s="81">
        <f t="shared" si="4"/>
        <v>0</v>
      </c>
      <c r="AD21" s="78">
        <f>ROUNDUP(AC21/14,0)</f>
        <v>0</v>
      </c>
      <c r="AE21" s="78">
        <f>AD21*14</f>
        <v>0</v>
      </c>
      <c r="AF21" s="85"/>
      <c r="AG21" s="86"/>
    </row>
    <row r="22" spans="1:33" ht="34.5" customHeight="1" thickBot="1" thickTop="1">
      <c r="A22" s="82" t="s">
        <v>23</v>
      </c>
      <c r="B22" s="78"/>
      <c r="C22" s="78"/>
      <c r="D22" s="78"/>
      <c r="E22" s="78"/>
      <c r="F22" s="79"/>
      <c r="G22" s="80"/>
      <c r="H22" s="79"/>
      <c r="I22" s="78">
        <v>0</v>
      </c>
      <c r="J22" s="78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f t="shared" si="2"/>
        <v>0</v>
      </c>
      <c r="AB22" s="81">
        <f t="shared" si="3"/>
        <v>0</v>
      </c>
      <c r="AC22" s="81">
        <f t="shared" si="4"/>
        <v>0</v>
      </c>
      <c r="AD22" s="78">
        <f>ROUNDUP(AC22/14,0)</f>
        <v>0</v>
      </c>
      <c r="AE22" s="78">
        <f>AD22*14</f>
        <v>0</v>
      </c>
      <c r="AF22" s="85"/>
      <c r="AG22" s="86"/>
    </row>
    <row r="23" spans="1:33" ht="34.5" customHeight="1" thickBot="1" thickTop="1">
      <c r="A23" s="82" t="s">
        <v>23</v>
      </c>
      <c r="B23" s="78"/>
      <c r="C23" s="78"/>
      <c r="D23" s="78"/>
      <c r="E23" s="78"/>
      <c r="F23" s="79"/>
      <c r="G23" s="80"/>
      <c r="H23" s="79"/>
      <c r="I23" s="78">
        <v>0</v>
      </c>
      <c r="J23" s="78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1">
        <f t="shared" si="2"/>
        <v>0</v>
      </c>
      <c r="AB23" s="81">
        <f t="shared" si="3"/>
        <v>0</v>
      </c>
      <c r="AC23" s="81">
        <f t="shared" si="4"/>
        <v>0</v>
      </c>
      <c r="AD23" s="78">
        <f t="shared" si="0"/>
        <v>0</v>
      </c>
      <c r="AE23" s="78">
        <f t="shared" si="1"/>
        <v>0</v>
      </c>
      <c r="AF23" s="85"/>
      <c r="AG23" s="86"/>
    </row>
    <row r="24" spans="1:33" ht="34.5" customHeight="1" thickBot="1" thickTop="1">
      <c r="A24" s="82" t="s">
        <v>23</v>
      </c>
      <c r="B24" s="78"/>
      <c r="C24" s="78"/>
      <c r="D24" s="78"/>
      <c r="E24" s="78"/>
      <c r="F24" s="79"/>
      <c r="G24" s="80"/>
      <c r="H24" s="79"/>
      <c r="I24" s="78">
        <v>0</v>
      </c>
      <c r="J24" s="78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81">
        <f t="shared" si="2"/>
        <v>0</v>
      </c>
      <c r="AB24" s="81">
        <f t="shared" si="3"/>
        <v>0</v>
      </c>
      <c r="AC24" s="81">
        <f t="shared" si="4"/>
        <v>0</v>
      </c>
      <c r="AD24" s="78">
        <f t="shared" si="0"/>
        <v>0</v>
      </c>
      <c r="AE24" s="78">
        <f t="shared" si="1"/>
        <v>0</v>
      </c>
      <c r="AF24" s="85"/>
      <c r="AG24" s="86"/>
    </row>
    <row r="25" spans="1:33" ht="34.5" customHeight="1" thickBot="1" thickTop="1">
      <c r="A25" s="82" t="s">
        <v>23</v>
      </c>
      <c r="B25" s="78"/>
      <c r="C25" s="78"/>
      <c r="D25" s="78"/>
      <c r="E25" s="78"/>
      <c r="F25" s="79"/>
      <c r="G25" s="80"/>
      <c r="H25" s="79"/>
      <c r="I25" s="78">
        <v>0</v>
      </c>
      <c r="J25" s="78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f t="shared" si="2"/>
        <v>0</v>
      </c>
      <c r="AB25" s="81">
        <f t="shared" si="3"/>
        <v>0</v>
      </c>
      <c r="AC25" s="81">
        <f t="shared" si="4"/>
        <v>0</v>
      </c>
      <c r="AD25" s="78">
        <f>ROUNDUP(AC25/14,0)</f>
        <v>0</v>
      </c>
      <c r="AE25" s="78">
        <f>AD25*14</f>
        <v>0</v>
      </c>
      <c r="AF25" s="85"/>
      <c r="AG25" s="86"/>
    </row>
    <row r="26" spans="1:33" ht="34.5" customHeight="1" thickBot="1" thickTop="1">
      <c r="A26" s="82" t="s">
        <v>23</v>
      </c>
      <c r="B26" s="78"/>
      <c r="C26" s="78"/>
      <c r="D26" s="78"/>
      <c r="E26" s="78"/>
      <c r="F26" s="79"/>
      <c r="G26" s="80"/>
      <c r="H26" s="79"/>
      <c r="I26" s="78">
        <v>0</v>
      </c>
      <c r="J26" s="78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f t="shared" si="2"/>
        <v>0</v>
      </c>
      <c r="AB26" s="81">
        <f t="shared" si="3"/>
        <v>0</v>
      </c>
      <c r="AC26" s="81">
        <f t="shared" si="4"/>
        <v>0</v>
      </c>
      <c r="AD26" s="78">
        <f>ROUNDUP(AC26/14,0)</f>
        <v>0</v>
      </c>
      <c r="AE26" s="78">
        <f>AD26*14</f>
        <v>0</v>
      </c>
      <c r="AF26" s="85"/>
      <c r="AG26" s="86"/>
    </row>
    <row r="27" spans="1:33" ht="34.5" customHeight="1" thickBot="1" thickTop="1">
      <c r="A27" s="82" t="s">
        <v>23</v>
      </c>
      <c r="B27" s="78"/>
      <c r="C27" s="78"/>
      <c r="D27" s="78"/>
      <c r="E27" s="78"/>
      <c r="F27" s="79"/>
      <c r="G27" s="80"/>
      <c r="H27" s="79"/>
      <c r="I27" s="78">
        <v>0</v>
      </c>
      <c r="J27" s="78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f t="shared" si="2"/>
        <v>0</v>
      </c>
      <c r="AB27" s="81">
        <f t="shared" si="3"/>
        <v>0</v>
      </c>
      <c r="AC27" s="81">
        <f t="shared" si="4"/>
        <v>0</v>
      </c>
      <c r="AD27" s="78">
        <f t="shared" si="0"/>
        <v>0</v>
      </c>
      <c r="AE27" s="78">
        <f t="shared" si="1"/>
        <v>0</v>
      </c>
      <c r="AF27" s="85"/>
      <c r="AG27" s="86"/>
    </row>
    <row r="28" spans="1:33" ht="36" customHeight="1" thickBot="1" thickTop="1">
      <c r="A28" s="82" t="s">
        <v>23</v>
      </c>
      <c r="B28" s="78"/>
      <c r="C28" s="78"/>
      <c r="D28" s="78"/>
      <c r="E28" s="78"/>
      <c r="F28" s="79"/>
      <c r="G28" s="80"/>
      <c r="H28" s="79"/>
      <c r="I28" s="78">
        <v>0</v>
      </c>
      <c r="J28" s="78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1">
        <f t="shared" si="2"/>
        <v>0</v>
      </c>
      <c r="AB28" s="81">
        <f t="shared" si="3"/>
        <v>0</v>
      </c>
      <c r="AC28" s="81">
        <f t="shared" si="4"/>
        <v>0</v>
      </c>
      <c r="AD28" s="78">
        <f t="shared" si="0"/>
        <v>0</v>
      </c>
      <c r="AE28" s="78">
        <f t="shared" si="1"/>
        <v>0</v>
      </c>
      <c r="AF28" s="85"/>
      <c r="AG28" s="86"/>
    </row>
    <row r="29" spans="1:33" ht="34.5" customHeight="1" thickBot="1" thickTop="1">
      <c r="A29" s="82" t="s">
        <v>23</v>
      </c>
      <c r="B29" s="78"/>
      <c r="C29" s="78"/>
      <c r="D29" s="78"/>
      <c r="E29" s="78"/>
      <c r="F29" s="79"/>
      <c r="G29" s="80"/>
      <c r="H29" s="79"/>
      <c r="I29" s="78">
        <v>0</v>
      </c>
      <c r="J29" s="78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f t="shared" si="2"/>
        <v>0</v>
      </c>
      <c r="AB29" s="81">
        <f t="shared" si="3"/>
        <v>0</v>
      </c>
      <c r="AC29" s="81">
        <f t="shared" si="4"/>
        <v>0</v>
      </c>
      <c r="AD29" s="78">
        <f t="shared" si="0"/>
        <v>0</v>
      </c>
      <c r="AE29" s="78">
        <f t="shared" si="1"/>
        <v>0</v>
      </c>
      <c r="AF29" s="85"/>
      <c r="AG29" s="86"/>
    </row>
    <row r="30" spans="1:33" ht="34.5" customHeight="1" thickBot="1" thickTop="1">
      <c r="A30" s="82" t="s">
        <v>23</v>
      </c>
      <c r="B30" s="78"/>
      <c r="C30" s="78"/>
      <c r="D30" s="78"/>
      <c r="E30" s="78"/>
      <c r="F30" s="79"/>
      <c r="G30" s="80"/>
      <c r="H30" s="79"/>
      <c r="I30" s="78">
        <v>0</v>
      </c>
      <c r="J30" s="78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1">
        <f t="shared" si="2"/>
        <v>0</v>
      </c>
      <c r="AB30" s="81">
        <f t="shared" si="3"/>
        <v>0</v>
      </c>
      <c r="AC30" s="81">
        <f t="shared" si="4"/>
        <v>0</v>
      </c>
      <c r="AD30" s="78">
        <f t="shared" si="0"/>
        <v>0</v>
      </c>
      <c r="AE30" s="78">
        <f t="shared" si="1"/>
        <v>0</v>
      </c>
      <c r="AF30" s="85"/>
      <c r="AG30" s="86"/>
    </row>
    <row r="31" spans="1:33" ht="34.5" customHeight="1" thickBot="1" thickTop="1">
      <c r="A31" s="82"/>
      <c r="B31" s="78"/>
      <c r="C31" s="78"/>
      <c r="D31" s="78"/>
      <c r="E31" s="78"/>
      <c r="F31" s="79"/>
      <c r="G31" s="80"/>
      <c r="H31" s="79"/>
      <c r="I31" s="78">
        <v>0</v>
      </c>
      <c r="J31" s="78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f t="shared" si="2"/>
        <v>0</v>
      </c>
      <c r="AB31" s="81">
        <f t="shared" si="3"/>
        <v>0</v>
      </c>
      <c r="AC31" s="81">
        <f t="shared" si="4"/>
        <v>0</v>
      </c>
      <c r="AD31" s="78"/>
      <c r="AE31" s="78"/>
      <c r="AF31" s="85"/>
      <c r="AG31" s="86"/>
    </row>
    <row r="32" spans="1:33" ht="33" customHeight="1" thickBot="1" thickTop="1">
      <c r="A32" s="82" t="s">
        <v>23</v>
      </c>
      <c r="B32" s="78"/>
      <c r="C32" s="78"/>
      <c r="D32" s="78"/>
      <c r="E32" s="78"/>
      <c r="F32" s="79"/>
      <c r="G32" s="80"/>
      <c r="H32" s="79"/>
      <c r="I32" s="78">
        <v>0</v>
      </c>
      <c r="J32" s="78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1">
        <f t="shared" si="2"/>
        <v>0</v>
      </c>
      <c r="AB32" s="81">
        <f t="shared" si="3"/>
        <v>0</v>
      </c>
      <c r="AC32" s="81">
        <f t="shared" si="4"/>
        <v>0</v>
      </c>
      <c r="AD32" s="78">
        <f t="shared" si="0"/>
        <v>0</v>
      </c>
      <c r="AE32" s="78">
        <f t="shared" si="1"/>
        <v>0</v>
      </c>
      <c r="AF32" s="85"/>
      <c r="AG32" s="86"/>
    </row>
    <row r="33" spans="1:33" ht="33" customHeight="1" thickBot="1" thickTop="1">
      <c r="A33" s="82" t="s">
        <v>23</v>
      </c>
      <c r="B33" s="78"/>
      <c r="C33" s="78"/>
      <c r="D33" s="78"/>
      <c r="E33" s="78"/>
      <c r="F33" s="79"/>
      <c r="G33" s="80"/>
      <c r="H33" s="79"/>
      <c r="I33" s="78">
        <v>0</v>
      </c>
      <c r="J33" s="78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f t="shared" si="2"/>
        <v>0</v>
      </c>
      <c r="AB33" s="81">
        <f t="shared" si="3"/>
        <v>0</v>
      </c>
      <c r="AC33" s="81">
        <f t="shared" si="4"/>
        <v>0</v>
      </c>
      <c r="AD33" s="78">
        <f t="shared" si="0"/>
        <v>0</v>
      </c>
      <c r="AE33" s="78">
        <f t="shared" si="1"/>
        <v>0</v>
      </c>
      <c r="AF33" s="85"/>
      <c r="AG33" s="86"/>
    </row>
    <row r="34" spans="1:33" ht="33" customHeight="1" thickBot="1" thickTop="1">
      <c r="A34" s="82" t="s">
        <v>23</v>
      </c>
      <c r="B34" s="78"/>
      <c r="C34" s="78"/>
      <c r="D34" s="78"/>
      <c r="E34" s="78"/>
      <c r="F34" s="79"/>
      <c r="G34" s="80"/>
      <c r="H34" s="79"/>
      <c r="I34" s="78">
        <v>0</v>
      </c>
      <c r="J34" s="78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>
        <v>0</v>
      </c>
      <c r="Y34" s="81">
        <v>0</v>
      </c>
      <c r="Z34" s="81">
        <v>0</v>
      </c>
      <c r="AA34" s="81">
        <f t="shared" si="2"/>
        <v>0</v>
      </c>
      <c r="AB34" s="81">
        <f t="shared" si="3"/>
        <v>0</v>
      </c>
      <c r="AC34" s="81">
        <f t="shared" si="4"/>
        <v>0</v>
      </c>
      <c r="AD34" s="78">
        <f aca="true" t="shared" si="5" ref="AD34:AD39">ROUNDUP(AC34/14,0)</f>
        <v>0</v>
      </c>
      <c r="AE34" s="78">
        <f aca="true" t="shared" si="6" ref="AE34:AE39">AD34*14</f>
        <v>0</v>
      </c>
      <c r="AF34" s="85"/>
      <c r="AG34" s="86"/>
    </row>
    <row r="35" spans="1:33" ht="33" customHeight="1" thickBot="1" thickTop="1">
      <c r="A35" s="82" t="s">
        <v>23</v>
      </c>
      <c r="B35" s="78"/>
      <c r="C35" s="78"/>
      <c r="D35" s="78"/>
      <c r="E35" s="78"/>
      <c r="F35" s="79"/>
      <c r="G35" s="80"/>
      <c r="H35" s="79"/>
      <c r="I35" s="78">
        <v>0</v>
      </c>
      <c r="J35" s="78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f t="shared" si="2"/>
        <v>0</v>
      </c>
      <c r="AB35" s="81">
        <f t="shared" si="3"/>
        <v>0</v>
      </c>
      <c r="AC35" s="81">
        <f t="shared" si="4"/>
        <v>0</v>
      </c>
      <c r="AD35" s="78">
        <f t="shared" si="5"/>
        <v>0</v>
      </c>
      <c r="AE35" s="78">
        <f t="shared" si="6"/>
        <v>0</v>
      </c>
      <c r="AF35" s="85"/>
      <c r="AG35" s="86"/>
    </row>
    <row r="36" spans="1:33" ht="33" customHeight="1" thickBot="1" thickTop="1">
      <c r="A36" s="82" t="s">
        <v>23</v>
      </c>
      <c r="B36" s="78"/>
      <c r="C36" s="78"/>
      <c r="D36" s="78"/>
      <c r="E36" s="78"/>
      <c r="F36" s="79"/>
      <c r="G36" s="80"/>
      <c r="H36" s="79"/>
      <c r="I36" s="78">
        <v>0</v>
      </c>
      <c r="J36" s="78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f t="shared" si="2"/>
        <v>0</v>
      </c>
      <c r="AB36" s="81">
        <f t="shared" si="3"/>
        <v>0</v>
      </c>
      <c r="AC36" s="81">
        <f t="shared" si="4"/>
        <v>0</v>
      </c>
      <c r="AD36" s="78">
        <f t="shared" si="5"/>
        <v>0</v>
      </c>
      <c r="AE36" s="78">
        <f t="shared" si="6"/>
        <v>0</v>
      </c>
      <c r="AF36" s="85"/>
      <c r="AG36" s="86"/>
    </row>
    <row r="37" spans="1:33" ht="33" customHeight="1" thickBot="1" thickTop="1">
      <c r="A37" s="82" t="s">
        <v>23</v>
      </c>
      <c r="B37" s="78"/>
      <c r="C37" s="78"/>
      <c r="D37" s="78"/>
      <c r="E37" s="78"/>
      <c r="F37" s="79"/>
      <c r="G37" s="80"/>
      <c r="H37" s="79"/>
      <c r="I37" s="78">
        <v>0</v>
      </c>
      <c r="J37" s="78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>
        <v>0</v>
      </c>
      <c r="U37" s="81">
        <v>0</v>
      </c>
      <c r="V37" s="81">
        <v>0</v>
      </c>
      <c r="W37" s="81">
        <v>0</v>
      </c>
      <c r="X37" s="81">
        <v>0</v>
      </c>
      <c r="Y37" s="81">
        <v>0</v>
      </c>
      <c r="Z37" s="81">
        <v>0</v>
      </c>
      <c r="AA37" s="81">
        <f t="shared" si="2"/>
        <v>0</v>
      </c>
      <c r="AB37" s="81">
        <f t="shared" si="3"/>
        <v>0</v>
      </c>
      <c r="AC37" s="81">
        <f t="shared" si="4"/>
        <v>0</v>
      </c>
      <c r="AD37" s="78">
        <f t="shared" si="5"/>
        <v>0</v>
      </c>
      <c r="AE37" s="78">
        <f t="shared" si="6"/>
        <v>0</v>
      </c>
      <c r="AF37" s="85"/>
      <c r="AG37" s="86"/>
    </row>
    <row r="38" spans="1:33" ht="33" customHeight="1" thickBot="1" thickTop="1">
      <c r="A38" s="82" t="s">
        <v>23</v>
      </c>
      <c r="B38" s="78"/>
      <c r="C38" s="78"/>
      <c r="D38" s="78"/>
      <c r="E38" s="78"/>
      <c r="F38" s="79"/>
      <c r="G38" s="80"/>
      <c r="H38" s="79"/>
      <c r="I38" s="78">
        <v>0</v>
      </c>
      <c r="J38" s="78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81">
        <v>0</v>
      </c>
      <c r="T38" s="81">
        <v>0</v>
      </c>
      <c r="U38" s="81">
        <v>0</v>
      </c>
      <c r="V38" s="81">
        <v>0</v>
      </c>
      <c r="W38" s="81">
        <v>0</v>
      </c>
      <c r="X38" s="81">
        <v>0</v>
      </c>
      <c r="Y38" s="81">
        <v>0</v>
      </c>
      <c r="Z38" s="81">
        <v>0</v>
      </c>
      <c r="AA38" s="81">
        <f t="shared" si="2"/>
        <v>0</v>
      </c>
      <c r="AB38" s="81">
        <f t="shared" si="3"/>
        <v>0</v>
      </c>
      <c r="AC38" s="81">
        <f t="shared" si="4"/>
        <v>0</v>
      </c>
      <c r="AD38" s="78">
        <f t="shared" si="5"/>
        <v>0</v>
      </c>
      <c r="AE38" s="78">
        <f t="shared" si="6"/>
        <v>0</v>
      </c>
      <c r="AF38" s="85"/>
      <c r="AG38" s="86"/>
    </row>
    <row r="39" spans="1:33" ht="33" customHeight="1" thickBot="1" thickTop="1">
      <c r="A39" s="82" t="s">
        <v>23</v>
      </c>
      <c r="B39" s="78"/>
      <c r="C39" s="78"/>
      <c r="D39" s="78"/>
      <c r="E39" s="78"/>
      <c r="F39" s="79"/>
      <c r="G39" s="80"/>
      <c r="H39" s="79"/>
      <c r="I39" s="78">
        <v>0</v>
      </c>
      <c r="J39" s="78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>
        <v>0</v>
      </c>
      <c r="Y39" s="81">
        <v>0</v>
      </c>
      <c r="Z39" s="81">
        <v>0</v>
      </c>
      <c r="AA39" s="81">
        <f t="shared" si="2"/>
        <v>0</v>
      </c>
      <c r="AB39" s="81">
        <f t="shared" si="3"/>
        <v>0</v>
      </c>
      <c r="AC39" s="81">
        <f t="shared" si="4"/>
        <v>0</v>
      </c>
      <c r="AD39" s="78">
        <f t="shared" si="5"/>
        <v>0</v>
      </c>
      <c r="AE39" s="78">
        <f t="shared" si="6"/>
        <v>0</v>
      </c>
      <c r="AF39" s="85"/>
      <c r="AG39" s="86"/>
    </row>
    <row r="40" spans="1:33" ht="33" customHeight="1" thickBot="1" thickTop="1">
      <c r="A40" s="133" t="s">
        <v>7</v>
      </c>
      <c r="B40" s="134"/>
      <c r="C40" s="134"/>
      <c r="D40" s="134"/>
      <c r="E40" s="134"/>
      <c r="F40" s="134"/>
      <c r="G40" s="134"/>
      <c r="H40" s="135"/>
      <c r="I40" s="83">
        <f aca="true" t="shared" si="7" ref="I40:AE40">SUM(I11:I39)</f>
        <v>14</v>
      </c>
      <c r="J40" s="83">
        <f t="shared" si="7"/>
        <v>17</v>
      </c>
      <c r="K40" s="83">
        <f t="shared" si="7"/>
        <v>1</v>
      </c>
      <c r="L40" s="83">
        <f t="shared" si="7"/>
        <v>1</v>
      </c>
      <c r="M40" s="83">
        <f t="shared" si="7"/>
        <v>1</v>
      </c>
      <c r="N40" s="83">
        <f t="shared" si="7"/>
        <v>1</v>
      </c>
      <c r="O40" s="83">
        <f t="shared" si="7"/>
        <v>0</v>
      </c>
      <c r="P40" s="83">
        <f t="shared" si="7"/>
        <v>0</v>
      </c>
      <c r="Q40" s="83">
        <f t="shared" si="7"/>
        <v>0</v>
      </c>
      <c r="R40" s="83">
        <f t="shared" si="7"/>
        <v>0</v>
      </c>
      <c r="S40" s="83">
        <f t="shared" si="7"/>
        <v>1</v>
      </c>
      <c r="T40" s="83">
        <f t="shared" si="7"/>
        <v>1</v>
      </c>
      <c r="U40" s="83">
        <f t="shared" si="7"/>
        <v>1</v>
      </c>
      <c r="V40" s="83">
        <f t="shared" si="7"/>
        <v>1</v>
      </c>
      <c r="W40" s="83">
        <f t="shared" si="7"/>
        <v>1</v>
      </c>
      <c r="X40" s="83">
        <f t="shared" si="7"/>
        <v>1</v>
      </c>
      <c r="Y40" s="83">
        <f t="shared" si="7"/>
        <v>0</v>
      </c>
      <c r="Z40" s="83">
        <f t="shared" si="7"/>
        <v>0</v>
      </c>
      <c r="AA40" s="83">
        <f t="shared" si="7"/>
        <v>5</v>
      </c>
      <c r="AB40" s="83">
        <f t="shared" si="7"/>
        <v>5</v>
      </c>
      <c r="AC40" s="83">
        <f t="shared" si="7"/>
        <v>10</v>
      </c>
      <c r="AD40" s="83">
        <f t="shared" si="7"/>
        <v>1</v>
      </c>
      <c r="AE40" s="83">
        <f t="shared" si="7"/>
        <v>14</v>
      </c>
      <c r="AF40" s="87"/>
      <c r="AG40" s="88"/>
    </row>
    <row r="42" spans="1:33" s="72" customFormat="1" ht="20.25">
      <c r="A42" s="132" t="s">
        <v>158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</row>
    <row r="43" spans="1:33" s="72" customFormat="1" ht="20.25">
      <c r="A43" s="132" t="s">
        <v>159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</row>
    <row r="44" spans="1:33" s="72" customFormat="1" ht="20.25">
      <c r="A44" s="132" t="s">
        <v>160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</row>
    <row r="45" spans="1:33" ht="20.25">
      <c r="A45" s="132" t="s">
        <v>161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</row>
    <row r="46" spans="1:33" ht="20.25">
      <c r="A46" s="132" t="s">
        <v>166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</row>
    <row r="47" spans="1:13" ht="16.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9" spans="15:27" ht="16.5">
      <c r="O49" s="72"/>
      <c r="X49" s="72"/>
      <c r="Y49" s="72"/>
      <c r="Z49" s="72"/>
      <c r="AA49" s="72"/>
    </row>
    <row r="50" spans="1:33" s="65" customFormat="1" ht="20.25">
      <c r="A50" s="148" t="s">
        <v>15</v>
      </c>
      <c r="B50" s="148"/>
      <c r="C50" s="148"/>
      <c r="AE50" s="148" t="s">
        <v>152</v>
      </c>
      <c r="AF50" s="148"/>
      <c r="AG50" s="148"/>
    </row>
    <row r="51" spans="1:33" s="65" customFormat="1" ht="20.25">
      <c r="A51" s="149">
        <f ca="1">TODAY()</f>
        <v>44939</v>
      </c>
      <c r="B51" s="148"/>
      <c r="C51" s="148"/>
      <c r="AE51" s="149">
        <f ca="1">TODAY()</f>
        <v>44939</v>
      </c>
      <c r="AF51" s="148"/>
      <c r="AG51" s="148"/>
    </row>
    <row r="52" spans="1:33" s="65" customFormat="1" ht="21">
      <c r="A52" s="151"/>
      <c r="B52" s="151"/>
      <c r="C52" s="151"/>
      <c r="D52" s="66"/>
      <c r="E52" s="66"/>
      <c r="F52" s="66"/>
      <c r="G52" s="66"/>
      <c r="H52" s="66"/>
      <c r="AB52" s="73"/>
      <c r="AC52" s="73"/>
      <c r="AD52" s="73"/>
      <c r="AE52" s="150"/>
      <c r="AF52" s="150"/>
      <c r="AG52" s="150"/>
    </row>
    <row r="53" spans="1:33" s="65" customFormat="1" ht="21">
      <c r="A53" s="151"/>
      <c r="B53" s="151"/>
      <c r="C53" s="151"/>
      <c r="D53" s="66"/>
      <c r="E53" s="66"/>
      <c r="F53" s="66"/>
      <c r="G53" s="66"/>
      <c r="H53" s="66"/>
      <c r="AB53" s="73"/>
      <c r="AC53" s="73"/>
      <c r="AD53" s="73"/>
      <c r="AE53" s="150"/>
      <c r="AF53" s="150"/>
      <c r="AG53" s="150"/>
    </row>
  </sheetData>
  <sheetProtection/>
  <mergeCells count="42">
    <mergeCell ref="A45:AG45"/>
    <mergeCell ref="AE50:AG50"/>
    <mergeCell ref="AE51:AG51"/>
    <mergeCell ref="AE52:AG52"/>
    <mergeCell ref="AE53:AG53"/>
    <mergeCell ref="A50:C50"/>
    <mergeCell ref="A51:C51"/>
    <mergeCell ref="A52:C52"/>
    <mergeCell ref="A53:C53"/>
    <mergeCell ref="A46:AG46"/>
    <mergeCell ref="A2:AG2"/>
    <mergeCell ref="A3:AG3"/>
    <mergeCell ref="A7:E7"/>
    <mergeCell ref="G7:AC7"/>
    <mergeCell ref="J8:J10"/>
    <mergeCell ref="W9:X9"/>
    <mergeCell ref="C8:C10"/>
    <mergeCell ref="D8:D10"/>
    <mergeCell ref="AA8:AC9"/>
    <mergeCell ref="H8:H10"/>
    <mergeCell ref="AF7:AG9"/>
    <mergeCell ref="AD7:AE9"/>
    <mergeCell ref="Y9:Z9"/>
    <mergeCell ref="M9:N9"/>
    <mergeCell ref="A42:AG42"/>
    <mergeCell ref="A43:AG43"/>
    <mergeCell ref="A44:AG44"/>
    <mergeCell ref="A40:H40"/>
    <mergeCell ref="O9:P9"/>
    <mergeCell ref="Q9:R9"/>
    <mergeCell ref="E8:E10"/>
    <mergeCell ref="B8:B10"/>
    <mergeCell ref="AD11:AD12"/>
    <mergeCell ref="AE11:AE12"/>
    <mergeCell ref="K8:Z8"/>
    <mergeCell ref="A8:A10"/>
    <mergeCell ref="K9:L9"/>
    <mergeCell ref="S9:T9"/>
    <mergeCell ref="U9:V9"/>
    <mergeCell ref="I8:I10"/>
    <mergeCell ref="F8:F10"/>
    <mergeCell ref="G8:G10"/>
  </mergeCells>
  <printOptions horizontalCentered="1" verticalCentered="1"/>
  <pageMargins left="0.1968503937007874" right="0.1968503937007874" top="0" bottom="0" header="0" footer="0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9.125" style="0" customWidth="1"/>
    <col min="2" max="2" width="3.00390625" style="0" customWidth="1"/>
    <col min="3" max="3" width="4.875" style="0" customWidth="1"/>
    <col min="5" max="5" width="9.875" style="0" bestFit="1" customWidth="1"/>
    <col min="10" max="10" width="11.00390625" style="0" customWidth="1"/>
    <col min="11" max="11" width="6.875" style="0" customWidth="1"/>
    <col min="15" max="15" width="13.50390625" style="0" customWidth="1"/>
    <col min="16" max="16" width="17.50390625" style="0" bestFit="1" customWidth="1"/>
    <col min="17" max="17" width="11.875" style="0" bestFit="1" customWidth="1"/>
    <col min="18" max="18" width="12.00390625" style="0" bestFit="1" customWidth="1"/>
  </cols>
  <sheetData>
    <row r="1" spans="1:17" ht="15">
      <c r="A1" s="165" t="s">
        <v>72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ht="15">
      <c r="A2" s="166" t="s">
        <v>70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7" t="s">
        <v>71</v>
      </c>
      <c r="Q2" s="167"/>
    </row>
    <row r="3" spans="1:17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</row>
    <row r="4" spans="1:17" ht="42.75" customHeight="1" thickBot="1">
      <c r="A4" s="169" t="s">
        <v>73</v>
      </c>
      <c r="B4" s="169" t="s">
        <v>27</v>
      </c>
      <c r="C4" s="169"/>
      <c r="D4" s="169"/>
      <c r="E4" s="168" t="s">
        <v>28</v>
      </c>
      <c r="F4" s="168"/>
      <c r="G4" s="168" t="s">
        <v>78</v>
      </c>
      <c r="H4" s="168"/>
      <c r="I4" s="168" t="s">
        <v>79</v>
      </c>
      <c r="J4" s="168"/>
      <c r="K4" s="168"/>
      <c r="L4" s="168" t="s">
        <v>80</v>
      </c>
      <c r="M4" s="168"/>
      <c r="N4" s="168"/>
      <c r="O4" s="168"/>
      <c r="P4" s="168"/>
      <c r="Q4" s="168"/>
    </row>
    <row r="5" spans="1:17" ht="52.5" customHeight="1" thickBot="1">
      <c r="A5" s="169"/>
      <c r="B5" s="169"/>
      <c r="C5" s="169"/>
      <c r="D5" s="169"/>
      <c r="E5" s="6" t="s">
        <v>31</v>
      </c>
      <c r="F5" s="6" t="s">
        <v>12</v>
      </c>
      <c r="G5" s="6" t="s">
        <v>32</v>
      </c>
      <c r="H5" s="6" t="s">
        <v>12</v>
      </c>
      <c r="I5" s="6" t="s">
        <v>32</v>
      </c>
      <c r="J5" s="168" t="s">
        <v>12</v>
      </c>
      <c r="K5" s="168"/>
      <c r="L5" s="6" t="s">
        <v>32</v>
      </c>
      <c r="M5" s="168" t="s">
        <v>12</v>
      </c>
      <c r="N5" s="168"/>
      <c r="O5" s="168"/>
      <c r="P5" s="13" t="s">
        <v>33</v>
      </c>
      <c r="Q5" s="7" t="s">
        <v>34</v>
      </c>
    </row>
    <row r="6" spans="1:17" ht="26.25" customHeight="1" thickBot="1">
      <c r="A6" s="5">
        <v>1</v>
      </c>
      <c r="B6" s="169">
        <v>1</v>
      </c>
      <c r="C6" s="169"/>
      <c r="D6" s="169"/>
      <c r="E6" s="5">
        <v>3</v>
      </c>
      <c r="F6" s="5" t="e">
        <f>SUM('ARAÇ - EK-1'!#REF!+'ARAÇ - EK-1'!AC19+'ARAÇ - EK-1'!AC28)</f>
        <v>#REF!</v>
      </c>
      <c r="G6" s="5" t="s">
        <v>35</v>
      </c>
      <c r="H6" s="5" t="s">
        <v>35</v>
      </c>
      <c r="I6" s="5" t="s">
        <v>35</v>
      </c>
      <c r="J6" s="169" t="s">
        <v>35</v>
      </c>
      <c r="K6" s="169"/>
      <c r="L6" s="5">
        <v>12</v>
      </c>
      <c r="M6" s="169" t="e">
        <f>SUM('ARAÇ - EK-1'!#REF!,'ARAÇ - EK-1'!#REF!,'ARAÇ - EK-1'!#REF!,'ARAÇ - EK-1'!#REF!,'ARAÇ - EK-1'!AC16,'ARAÇ - EK-1'!AC17,'ARAÇ - EK-1'!AC18,'ARAÇ - EK-1'!AC20,'ARAÇ - EK-1'!AC27,'ARAÇ - EK-1'!AC29,'ARAÇ - EK-1'!AC30,'ARAÇ - EK-1'!AC31)</f>
        <v>#REF!</v>
      </c>
      <c r="N6" s="169"/>
      <c r="O6" s="169"/>
      <c r="P6" s="63">
        <f>E6+L6</f>
        <v>15</v>
      </c>
      <c r="Q6" s="5">
        <v>21</v>
      </c>
    </row>
    <row r="7" spans="1:17" ht="72" customHeight="1" thickBot="1">
      <c r="A7" s="179" t="s">
        <v>36</v>
      </c>
      <c r="B7" s="179"/>
      <c r="C7" s="179"/>
      <c r="D7" s="179"/>
      <c r="E7" s="179"/>
      <c r="F7" s="179"/>
      <c r="G7" s="179"/>
      <c r="H7" s="179"/>
      <c r="I7" s="179"/>
      <c r="J7" s="180" t="s">
        <v>37</v>
      </c>
      <c r="K7" s="180"/>
      <c r="L7" s="179" t="s">
        <v>38</v>
      </c>
      <c r="M7" s="179"/>
      <c r="N7" s="179"/>
      <c r="O7" s="179"/>
      <c r="P7" s="179"/>
      <c r="Q7" s="179"/>
    </row>
    <row r="8" spans="1:17" ht="23.25" thickBot="1">
      <c r="A8" s="178" t="s">
        <v>39</v>
      </c>
      <c r="B8" s="178"/>
      <c r="C8" s="8" t="s">
        <v>40</v>
      </c>
      <c r="D8" s="169" t="s">
        <v>41</v>
      </c>
      <c r="E8" s="169"/>
      <c r="F8" s="169"/>
      <c r="G8" s="169"/>
      <c r="H8" s="169"/>
      <c r="I8" s="169"/>
      <c r="J8" s="9" t="s">
        <v>42</v>
      </c>
      <c r="K8" s="4">
        <v>5</v>
      </c>
      <c r="L8" s="169" t="s">
        <v>43</v>
      </c>
      <c r="M8" s="169"/>
      <c r="N8" s="5" t="s">
        <v>44</v>
      </c>
      <c r="O8" s="27" t="s">
        <v>45</v>
      </c>
      <c r="P8" s="169" t="s">
        <v>46</v>
      </c>
      <c r="Q8" s="169"/>
    </row>
    <row r="9" spans="1:17" ht="39.75" customHeight="1" thickBot="1">
      <c r="A9" s="164" t="s">
        <v>47</v>
      </c>
      <c r="B9" s="164"/>
      <c r="C9" s="11">
        <v>17</v>
      </c>
      <c r="D9" s="154">
        <f>C9*1265.997</f>
        <v>21521.949</v>
      </c>
      <c r="E9" s="154"/>
      <c r="F9" s="154"/>
      <c r="G9" s="154"/>
      <c r="H9" s="154"/>
      <c r="I9" s="154"/>
      <c r="J9" s="9" t="s">
        <v>48</v>
      </c>
      <c r="K9" s="4">
        <v>7</v>
      </c>
      <c r="L9" s="164" t="s">
        <v>49</v>
      </c>
      <c r="M9" s="164"/>
      <c r="N9" s="10">
        <f>SUM('ARAÇ - EK-1'!K11:K31)</f>
        <v>1</v>
      </c>
      <c r="O9" s="3">
        <f>SUM('ARAÇ - EK-1'!L11:L31)</f>
        <v>1</v>
      </c>
      <c r="P9" s="164">
        <f aca="true" t="shared" si="0" ref="P9:P17">SUM(N9:O9)</f>
        <v>2</v>
      </c>
      <c r="Q9" s="164"/>
    </row>
    <row r="10" spans="1:17" ht="39.75" customHeight="1" thickBot="1">
      <c r="A10" s="164" t="s">
        <v>74</v>
      </c>
      <c r="B10" s="164"/>
      <c r="C10" s="11">
        <v>20</v>
      </c>
      <c r="D10" s="154">
        <f aca="true" t="shared" si="1" ref="D10:D15">C10*1265.998</f>
        <v>25319.96</v>
      </c>
      <c r="E10" s="154"/>
      <c r="F10" s="154"/>
      <c r="G10" s="154"/>
      <c r="H10" s="154"/>
      <c r="I10" s="154"/>
      <c r="J10" s="9" t="s">
        <v>50</v>
      </c>
      <c r="K10" s="4"/>
      <c r="L10" s="175" t="s">
        <v>51</v>
      </c>
      <c r="M10" s="176"/>
      <c r="N10" s="10">
        <f>SUM('ARAÇ - EK-1'!M11:M31)</f>
        <v>1</v>
      </c>
      <c r="O10" s="3">
        <f>SUM('ARAÇ - EK-1'!N11:N31)</f>
        <v>1</v>
      </c>
      <c r="P10" s="164">
        <f t="shared" si="0"/>
        <v>2</v>
      </c>
      <c r="Q10" s="164"/>
    </row>
    <row r="11" spans="1:17" ht="39.75" customHeight="1" thickBot="1">
      <c r="A11" s="164" t="s">
        <v>52</v>
      </c>
      <c r="B11" s="164"/>
      <c r="C11" s="11">
        <v>20</v>
      </c>
      <c r="D11" s="154">
        <f t="shared" si="1"/>
        <v>25319.96</v>
      </c>
      <c r="E11" s="154"/>
      <c r="F11" s="154"/>
      <c r="G11" s="154"/>
      <c r="H11" s="154"/>
      <c r="I11" s="154"/>
      <c r="J11" s="9" t="s">
        <v>53</v>
      </c>
      <c r="K11" s="4"/>
      <c r="L11" s="175" t="s">
        <v>54</v>
      </c>
      <c r="M11" s="176"/>
      <c r="N11" s="10">
        <f>SUM('ARAÇ - EK-1'!O11:O31)</f>
        <v>0</v>
      </c>
      <c r="O11" s="3">
        <f>SUM('ARAÇ - EK-1'!P11:P31)</f>
        <v>0</v>
      </c>
      <c r="P11" s="164">
        <f t="shared" si="0"/>
        <v>0</v>
      </c>
      <c r="Q11" s="164"/>
    </row>
    <row r="12" spans="1:17" ht="39.75" customHeight="1" thickBot="1">
      <c r="A12" s="164" t="s">
        <v>55</v>
      </c>
      <c r="B12" s="164"/>
      <c r="C12" s="11">
        <v>18</v>
      </c>
      <c r="D12" s="154">
        <f t="shared" si="1"/>
        <v>22787.964</v>
      </c>
      <c r="E12" s="154"/>
      <c r="F12" s="154"/>
      <c r="G12" s="154"/>
      <c r="H12" s="154"/>
      <c r="I12" s="154"/>
      <c r="J12" s="9" t="s">
        <v>56</v>
      </c>
      <c r="K12" s="4"/>
      <c r="L12" s="175" t="s">
        <v>57</v>
      </c>
      <c r="M12" s="176"/>
      <c r="N12" s="10">
        <f>SUM('ARAÇ - EK-1'!Q11:Q31)</f>
        <v>0</v>
      </c>
      <c r="O12" s="3">
        <f>SUM('ARAÇ - EK-1'!R11:R31)</f>
        <v>0</v>
      </c>
      <c r="P12" s="164">
        <f t="shared" si="0"/>
        <v>0</v>
      </c>
      <c r="Q12" s="164"/>
    </row>
    <row r="13" spans="1:17" ht="39.75" customHeight="1" thickBot="1">
      <c r="A13" s="164" t="s">
        <v>58</v>
      </c>
      <c r="B13" s="164"/>
      <c r="C13" s="11">
        <v>16</v>
      </c>
      <c r="D13" s="154">
        <f t="shared" si="1"/>
        <v>20255.968</v>
      </c>
      <c r="E13" s="154"/>
      <c r="F13" s="154"/>
      <c r="G13" s="154"/>
      <c r="H13" s="154"/>
      <c r="I13" s="154"/>
      <c r="J13" s="9" t="s">
        <v>59</v>
      </c>
      <c r="K13" s="4"/>
      <c r="L13" s="175" t="s">
        <v>60</v>
      </c>
      <c r="M13" s="176"/>
      <c r="N13" s="10">
        <f>SUM('ARAÇ - EK-1'!S11:S31)</f>
        <v>1</v>
      </c>
      <c r="O13" s="3">
        <f>SUM('ARAÇ - EK-1'!T11:T31)</f>
        <v>1</v>
      </c>
      <c r="P13" s="164">
        <f t="shared" si="0"/>
        <v>2</v>
      </c>
      <c r="Q13" s="164"/>
    </row>
    <row r="14" spans="1:17" ht="39.75" customHeight="1" thickBot="1">
      <c r="A14" s="164" t="s">
        <v>61</v>
      </c>
      <c r="B14" s="164"/>
      <c r="C14" s="11">
        <v>15</v>
      </c>
      <c r="D14" s="154">
        <f t="shared" si="1"/>
        <v>18989.97</v>
      </c>
      <c r="E14" s="154"/>
      <c r="F14" s="154"/>
      <c r="G14" s="154"/>
      <c r="H14" s="154"/>
      <c r="I14" s="154"/>
      <c r="J14" s="9" t="s">
        <v>62</v>
      </c>
      <c r="K14" s="4"/>
      <c r="L14" s="175" t="s">
        <v>63</v>
      </c>
      <c r="M14" s="176"/>
      <c r="N14" s="10">
        <f>SUM('ARAÇ - EK-1'!U11:U31)</f>
        <v>1</v>
      </c>
      <c r="O14" s="3">
        <f>SUM('ARAÇ - EK-1'!V11:V31)</f>
        <v>1</v>
      </c>
      <c r="P14" s="164">
        <f t="shared" si="0"/>
        <v>2</v>
      </c>
      <c r="Q14" s="164"/>
    </row>
    <row r="15" spans="1:17" ht="39.75" customHeight="1" thickBot="1">
      <c r="A15" s="164" t="s">
        <v>64</v>
      </c>
      <c r="B15" s="164"/>
      <c r="C15" s="11">
        <v>22</v>
      </c>
      <c r="D15" s="154">
        <f t="shared" si="1"/>
        <v>27851.956000000002</v>
      </c>
      <c r="E15" s="154"/>
      <c r="F15" s="154"/>
      <c r="G15" s="154"/>
      <c r="H15" s="154"/>
      <c r="I15" s="154"/>
      <c r="J15" s="12" t="s">
        <v>77</v>
      </c>
      <c r="K15" s="4"/>
      <c r="L15" s="175" t="s">
        <v>65</v>
      </c>
      <c r="M15" s="176"/>
      <c r="N15" s="10">
        <f>SUM('ARAÇ - EK-1'!W11:W31)</f>
        <v>1</v>
      </c>
      <c r="O15" s="3">
        <f>SUM('ARAÇ - EK-1'!X11:X31)</f>
        <v>1</v>
      </c>
      <c r="P15" s="164">
        <f t="shared" si="0"/>
        <v>2</v>
      </c>
      <c r="Q15" s="164"/>
    </row>
    <row r="16" spans="1:17" ht="39.75" customHeight="1" thickBot="1">
      <c r="A16" s="164" t="s">
        <v>75</v>
      </c>
      <c r="B16" s="164"/>
      <c r="C16" s="11">
        <v>22</v>
      </c>
      <c r="D16" s="154">
        <f>C16*1265.997</f>
        <v>27851.934</v>
      </c>
      <c r="E16" s="154"/>
      <c r="F16" s="154"/>
      <c r="G16" s="154"/>
      <c r="H16" s="154"/>
      <c r="I16" s="154"/>
      <c r="J16" s="9" t="s">
        <v>46</v>
      </c>
      <c r="K16" s="4">
        <v>15</v>
      </c>
      <c r="L16" s="175" t="s">
        <v>66</v>
      </c>
      <c r="M16" s="176"/>
      <c r="N16" s="10">
        <f>SUM('ARAÇ - EK-1'!Y11:Y31)</f>
        <v>0</v>
      </c>
      <c r="O16" s="3">
        <f>SUM('ARAÇ - EK-1'!Z11:Z31)</f>
        <v>0</v>
      </c>
      <c r="P16" s="164">
        <f t="shared" si="0"/>
        <v>0</v>
      </c>
      <c r="Q16" s="164"/>
    </row>
    <row r="17" spans="1:17" ht="39.75" customHeight="1" thickBot="1">
      <c r="A17" s="164" t="s">
        <v>67</v>
      </c>
      <c r="B17" s="164"/>
      <c r="C17" s="11">
        <v>20</v>
      </c>
      <c r="D17" s="154">
        <f>C17*1265.997</f>
        <v>25319.940000000002</v>
      </c>
      <c r="E17" s="154"/>
      <c r="F17" s="154"/>
      <c r="G17" s="154"/>
      <c r="H17" s="154"/>
      <c r="I17" s="154"/>
      <c r="J17" s="12" t="s">
        <v>68</v>
      </c>
      <c r="K17" s="4"/>
      <c r="L17" s="177" t="s">
        <v>69</v>
      </c>
      <c r="M17" s="177"/>
      <c r="N17" s="10">
        <f>SUM(N9:N16)</f>
        <v>5</v>
      </c>
      <c r="O17" s="3">
        <f>SUM(O9:O16)</f>
        <v>5</v>
      </c>
      <c r="P17" s="164">
        <f t="shared" si="0"/>
        <v>10</v>
      </c>
      <c r="Q17" s="164"/>
    </row>
    <row r="18" spans="1:18" ht="39.75" customHeight="1" thickBot="1">
      <c r="A18" s="164" t="s">
        <v>76</v>
      </c>
      <c r="B18" s="164"/>
      <c r="C18" s="11">
        <v>10</v>
      </c>
      <c r="D18" s="154">
        <f>C18*1265.997</f>
        <v>12659.970000000001</v>
      </c>
      <c r="E18" s="154"/>
      <c r="F18" s="154"/>
      <c r="G18" s="154"/>
      <c r="H18" s="154"/>
      <c r="I18" s="154"/>
      <c r="J18" s="170" t="s">
        <v>121</v>
      </c>
      <c r="K18" s="170"/>
      <c r="L18" s="152">
        <f>F19/380</f>
        <v>599.6830815789474</v>
      </c>
      <c r="M18" s="152"/>
      <c r="N18" s="152"/>
      <c r="O18" s="152"/>
      <c r="P18" s="152"/>
      <c r="Q18" s="152"/>
      <c r="R18" s="40"/>
    </row>
    <row r="19" spans="1:17" ht="30" customHeight="1" thickBot="1">
      <c r="A19" s="160" t="s">
        <v>122</v>
      </c>
      <c r="B19" s="161"/>
      <c r="C19" s="171" t="s">
        <v>119</v>
      </c>
      <c r="D19" s="172"/>
      <c r="E19" s="172"/>
      <c r="F19" s="156">
        <f>SUM(D9:I18)</f>
        <v>227879.57100000003</v>
      </c>
      <c r="G19" s="156"/>
      <c r="H19" s="156"/>
      <c r="I19" s="157"/>
      <c r="J19" s="160" t="s">
        <v>120</v>
      </c>
      <c r="K19" s="161"/>
      <c r="L19" s="153">
        <v>1127</v>
      </c>
      <c r="M19" s="153"/>
      <c r="N19" s="153"/>
      <c r="O19" s="153"/>
      <c r="P19" s="153"/>
      <c r="Q19" s="153"/>
    </row>
    <row r="20" spans="1:17" ht="19.5" customHeight="1" thickBot="1">
      <c r="A20" s="162"/>
      <c r="B20" s="163"/>
      <c r="C20" s="173"/>
      <c r="D20" s="174"/>
      <c r="E20" s="174"/>
      <c r="F20" s="158"/>
      <c r="G20" s="158"/>
      <c r="H20" s="158"/>
      <c r="I20" s="159"/>
      <c r="J20" s="162"/>
      <c r="K20" s="163"/>
      <c r="L20" s="153"/>
      <c r="M20" s="153"/>
      <c r="N20" s="153"/>
      <c r="O20" s="153"/>
      <c r="P20" s="153"/>
      <c r="Q20" s="153"/>
    </row>
    <row r="25" ht="12.75">
      <c r="O25" s="39"/>
    </row>
    <row r="29" spans="1:17" s="15" customFormat="1" ht="17.25">
      <c r="A29" s="155" t="s">
        <v>81</v>
      </c>
      <c r="B29" s="155"/>
      <c r="C29" s="155"/>
      <c r="D29" s="155"/>
      <c r="E29" s="155"/>
      <c r="O29" s="155" t="s">
        <v>106</v>
      </c>
      <c r="P29" s="155"/>
      <c r="Q29" s="155"/>
    </row>
    <row r="30" spans="1:17" s="15" customFormat="1" ht="18">
      <c r="A30" s="155" t="s">
        <v>25</v>
      </c>
      <c r="B30" s="155"/>
      <c r="C30" s="155"/>
      <c r="D30" s="155"/>
      <c r="E30" s="155"/>
      <c r="I30" s="16"/>
      <c r="J30" s="16"/>
      <c r="K30" s="16"/>
      <c r="L30" s="16"/>
      <c r="M30" s="16"/>
      <c r="N30" s="16"/>
      <c r="O30" s="155" t="s">
        <v>20</v>
      </c>
      <c r="P30" s="155"/>
      <c r="Q30" s="155"/>
    </row>
    <row r="31" spans="1:17" s="15" customFormat="1" ht="18">
      <c r="A31" s="155" t="s">
        <v>26</v>
      </c>
      <c r="B31" s="155"/>
      <c r="C31" s="155"/>
      <c r="D31" s="155"/>
      <c r="E31" s="155"/>
      <c r="H31" s="16"/>
      <c r="I31" s="16"/>
      <c r="J31" s="16"/>
      <c r="K31" s="16"/>
      <c r="L31" s="16"/>
      <c r="M31" s="16"/>
      <c r="N31" s="16"/>
      <c r="O31" s="155" t="s">
        <v>21</v>
      </c>
      <c r="P31" s="155"/>
      <c r="Q31" s="155"/>
    </row>
  </sheetData>
  <sheetProtection/>
  <mergeCells count="73">
    <mergeCell ref="L7:Q7"/>
    <mergeCell ref="B6:D6"/>
    <mergeCell ref="J6:K6"/>
    <mergeCell ref="M6:O6"/>
    <mergeCell ref="A7:I7"/>
    <mergeCell ref="I4:K4"/>
    <mergeCell ref="L4:O4"/>
    <mergeCell ref="P4:Q4"/>
    <mergeCell ref="J7:K7"/>
    <mergeCell ref="D9:I9"/>
    <mergeCell ref="L9:M9"/>
    <mergeCell ref="A8:B8"/>
    <mergeCell ref="D8:I8"/>
    <mergeCell ref="L8:M8"/>
    <mergeCell ref="P8:Q8"/>
    <mergeCell ref="P10:Q10"/>
    <mergeCell ref="A11:B11"/>
    <mergeCell ref="D11:I11"/>
    <mergeCell ref="L11:M11"/>
    <mergeCell ref="P11:Q11"/>
    <mergeCell ref="P9:Q9"/>
    <mergeCell ref="A10:B10"/>
    <mergeCell ref="D10:I10"/>
    <mergeCell ref="L10:M10"/>
    <mergeCell ref="A9:B9"/>
    <mergeCell ref="A12:B12"/>
    <mergeCell ref="D12:I12"/>
    <mergeCell ref="L12:M12"/>
    <mergeCell ref="P12:Q12"/>
    <mergeCell ref="A13:B13"/>
    <mergeCell ref="D13:I13"/>
    <mergeCell ref="L13:M13"/>
    <mergeCell ref="P13:Q13"/>
    <mergeCell ref="A14:B14"/>
    <mergeCell ref="D14:I14"/>
    <mergeCell ref="L14:M14"/>
    <mergeCell ref="P14:Q14"/>
    <mergeCell ref="A15:B15"/>
    <mergeCell ref="D15:I15"/>
    <mergeCell ref="L15:M15"/>
    <mergeCell ref="P15:Q15"/>
    <mergeCell ref="A16:B16"/>
    <mergeCell ref="D16:I16"/>
    <mergeCell ref="L16:M16"/>
    <mergeCell ref="P16:Q16"/>
    <mergeCell ref="A17:B17"/>
    <mergeCell ref="P17:Q17"/>
    <mergeCell ref="L17:M17"/>
    <mergeCell ref="D18:I18"/>
    <mergeCell ref="J18:K18"/>
    <mergeCell ref="A19:B20"/>
    <mergeCell ref="C19:E20"/>
    <mergeCell ref="A31:E31"/>
    <mergeCell ref="A30:E30"/>
    <mergeCell ref="A1:Q1"/>
    <mergeCell ref="A2:O2"/>
    <mergeCell ref="P2:Q2"/>
    <mergeCell ref="E4:F4"/>
    <mergeCell ref="B4:D5"/>
    <mergeCell ref="A4:A5"/>
    <mergeCell ref="G4:H4"/>
    <mergeCell ref="J5:K5"/>
    <mergeCell ref="M5:O5"/>
    <mergeCell ref="L18:Q18"/>
    <mergeCell ref="L19:Q20"/>
    <mergeCell ref="D17:I17"/>
    <mergeCell ref="O31:Q31"/>
    <mergeCell ref="O30:Q30"/>
    <mergeCell ref="O29:Q29"/>
    <mergeCell ref="F19:I20"/>
    <mergeCell ref="J19:K20"/>
    <mergeCell ref="A29:E29"/>
    <mergeCell ref="A18:B1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30.50390625" style="0" bestFit="1" customWidth="1"/>
    <col min="2" max="2" width="29.50390625" style="0" customWidth="1"/>
    <col min="3" max="3" width="11.50390625" style="0" bestFit="1" customWidth="1"/>
    <col min="4" max="4" width="13.50390625" style="0" customWidth="1"/>
    <col min="5" max="5" width="26.875" style="0" bestFit="1" customWidth="1"/>
  </cols>
  <sheetData>
    <row r="1" spans="1:5" ht="68.25" customHeight="1">
      <c r="A1" s="185" t="s">
        <v>146</v>
      </c>
      <c r="B1" s="185"/>
      <c r="C1" s="185"/>
      <c r="D1" s="185"/>
      <c r="E1" s="185"/>
    </row>
    <row r="2" spans="1:5" ht="21" thickBot="1">
      <c r="A2" s="186" t="s">
        <v>139</v>
      </c>
      <c r="B2" s="186"/>
      <c r="C2" s="186"/>
      <c r="D2" s="186"/>
      <c r="E2" s="186"/>
    </row>
    <row r="3" spans="1:5" ht="39.75" customHeight="1" thickBot="1">
      <c r="A3" s="10" t="s">
        <v>123</v>
      </c>
      <c r="B3" s="57" t="s">
        <v>85</v>
      </c>
      <c r="C3" s="187" t="s">
        <v>36</v>
      </c>
      <c r="D3" s="188"/>
      <c r="E3" s="189"/>
    </row>
    <row r="4" spans="1:5" ht="39.75" customHeight="1" thickBot="1">
      <c r="A4" s="52" t="s">
        <v>140</v>
      </c>
      <c r="B4" s="57">
        <v>36007144</v>
      </c>
      <c r="C4" s="52" t="s">
        <v>39</v>
      </c>
      <c r="D4" s="6" t="s">
        <v>147</v>
      </c>
      <c r="E4" s="5" t="s">
        <v>148</v>
      </c>
    </row>
    <row r="5" spans="1:5" ht="39.75" customHeight="1" thickBot="1">
      <c r="A5" s="10" t="s">
        <v>141</v>
      </c>
      <c r="B5" s="57" t="s">
        <v>130</v>
      </c>
      <c r="C5" s="10" t="s">
        <v>47</v>
      </c>
      <c r="D5" s="4">
        <v>17</v>
      </c>
      <c r="E5" s="49">
        <f>D5*615.6</f>
        <v>10465.2</v>
      </c>
    </row>
    <row r="6" spans="1:5" ht="39.75" customHeight="1" thickBot="1">
      <c r="A6" s="10" t="s">
        <v>142</v>
      </c>
      <c r="B6" s="57" t="s">
        <v>143</v>
      </c>
      <c r="C6" s="10" t="s">
        <v>74</v>
      </c>
      <c r="D6" s="4">
        <v>20</v>
      </c>
      <c r="E6" s="49">
        <f aca="true" t="shared" si="0" ref="E6:E14">D6*615.6</f>
        <v>12312</v>
      </c>
    </row>
    <row r="7" spans="1:5" ht="39.75" customHeight="1" thickBot="1">
      <c r="A7" s="53" t="s">
        <v>149</v>
      </c>
      <c r="B7" s="61">
        <f>İSTATİSTİK!E21</f>
        <v>911</v>
      </c>
      <c r="C7" s="10" t="s">
        <v>52</v>
      </c>
      <c r="D7" s="4">
        <v>20</v>
      </c>
      <c r="E7" s="49">
        <f t="shared" si="0"/>
        <v>12312</v>
      </c>
    </row>
    <row r="8" spans="1:5" ht="39.75" customHeight="1" thickBot="1">
      <c r="A8" s="10" t="s">
        <v>144</v>
      </c>
      <c r="B8" s="62">
        <v>39699</v>
      </c>
      <c r="C8" s="10" t="s">
        <v>55</v>
      </c>
      <c r="D8" s="4">
        <v>18</v>
      </c>
      <c r="E8" s="49">
        <f t="shared" si="0"/>
        <v>11080.800000000001</v>
      </c>
    </row>
    <row r="9" spans="1:5" ht="39.75" customHeight="1" thickBot="1">
      <c r="A9" s="10" t="s">
        <v>145</v>
      </c>
      <c r="B9" s="62">
        <v>39976</v>
      </c>
      <c r="C9" s="10" t="s">
        <v>58</v>
      </c>
      <c r="D9" s="4">
        <v>16</v>
      </c>
      <c r="E9" s="49">
        <f t="shared" si="0"/>
        <v>9849.6</v>
      </c>
    </row>
    <row r="10" spans="1:5" ht="39.75" customHeight="1" thickBot="1">
      <c r="A10" s="10" t="s">
        <v>27</v>
      </c>
      <c r="B10" s="57">
        <v>1</v>
      </c>
      <c r="C10" s="10" t="s">
        <v>61</v>
      </c>
      <c r="D10" s="4">
        <v>15</v>
      </c>
      <c r="E10" s="49">
        <f t="shared" si="0"/>
        <v>9234</v>
      </c>
    </row>
    <row r="11" spans="1:5" ht="39.75" customHeight="1" thickBot="1">
      <c r="A11" s="10" t="s">
        <v>38</v>
      </c>
      <c r="B11" s="57">
        <v>380</v>
      </c>
      <c r="C11" s="10" t="s">
        <v>64</v>
      </c>
      <c r="D11" s="4">
        <v>22</v>
      </c>
      <c r="E11" s="49">
        <f t="shared" si="0"/>
        <v>13543.2</v>
      </c>
    </row>
    <row r="12" spans="1:5" ht="39.75" customHeight="1" thickBot="1">
      <c r="A12" s="10" t="s">
        <v>101</v>
      </c>
      <c r="B12" s="57">
        <v>380</v>
      </c>
      <c r="C12" s="10" t="s">
        <v>75</v>
      </c>
      <c r="D12" s="4">
        <v>22</v>
      </c>
      <c r="E12" s="49">
        <f t="shared" si="0"/>
        <v>13543.2</v>
      </c>
    </row>
    <row r="13" spans="1:5" ht="39.75" customHeight="1" thickBot="1">
      <c r="A13" s="10" t="s">
        <v>150</v>
      </c>
      <c r="B13" s="61">
        <f>E16/380</f>
        <v>291.6</v>
      </c>
      <c r="C13" s="10" t="s">
        <v>67</v>
      </c>
      <c r="D13" s="4">
        <v>20</v>
      </c>
      <c r="E13" s="49">
        <f t="shared" si="0"/>
        <v>12312</v>
      </c>
    </row>
    <row r="14" spans="1:5" ht="39.75" customHeight="1" thickBot="1">
      <c r="A14" s="54"/>
      <c r="B14" s="55"/>
      <c r="C14" s="10" t="s">
        <v>76</v>
      </c>
      <c r="D14" s="4">
        <v>10</v>
      </c>
      <c r="E14" s="49">
        <f t="shared" si="0"/>
        <v>6156</v>
      </c>
    </row>
    <row r="15" spans="1:5" ht="17.25">
      <c r="A15" s="54"/>
      <c r="B15" s="55"/>
      <c r="C15" s="181" t="s">
        <v>46</v>
      </c>
      <c r="D15" s="183">
        <f>SUM(D5:D14)</f>
        <v>180</v>
      </c>
      <c r="E15" s="59" t="s">
        <v>151</v>
      </c>
    </row>
    <row r="16" spans="1:5" ht="21" thickBot="1">
      <c r="A16" s="56"/>
      <c r="B16" s="47"/>
      <c r="C16" s="182"/>
      <c r="D16" s="184"/>
      <c r="E16" s="60">
        <f>SUM(E5:E14)</f>
        <v>110808</v>
      </c>
    </row>
    <row r="17" ht="15">
      <c r="A17" s="44"/>
    </row>
    <row r="18" ht="15">
      <c r="A18" s="44"/>
    </row>
    <row r="19" ht="15">
      <c r="A19" s="44"/>
    </row>
    <row r="20" ht="17.25">
      <c r="A20" s="14" t="s">
        <v>81</v>
      </c>
    </row>
    <row r="21" ht="17.25">
      <c r="A21" s="14" t="s">
        <v>24</v>
      </c>
    </row>
    <row r="22" ht="16.5">
      <c r="A22" s="58" t="s">
        <v>22</v>
      </c>
    </row>
    <row r="23" spans="1:5" ht="17.25">
      <c r="A23" s="43"/>
      <c r="B23" s="43"/>
      <c r="D23" s="155" t="s">
        <v>106</v>
      </c>
      <c r="E23" s="155"/>
    </row>
    <row r="24" spans="1:5" ht="17.25">
      <c r="A24" s="43"/>
      <c r="B24" s="43"/>
      <c r="D24" s="155" t="s">
        <v>20</v>
      </c>
      <c r="E24" s="155"/>
    </row>
    <row r="25" spans="1:5" ht="17.25">
      <c r="A25" s="43"/>
      <c r="D25" s="155" t="s">
        <v>21</v>
      </c>
      <c r="E25" s="155"/>
    </row>
  </sheetData>
  <sheetProtection/>
  <mergeCells count="8">
    <mergeCell ref="D25:E25"/>
    <mergeCell ref="D24:E24"/>
    <mergeCell ref="D23:E23"/>
    <mergeCell ref="C15:C16"/>
    <mergeCell ref="D15:D16"/>
    <mergeCell ref="A1:E1"/>
    <mergeCell ref="A2:E2"/>
    <mergeCell ref="C3:E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4.875" style="0" bestFit="1" customWidth="1"/>
    <col min="2" max="2" width="18.625" style="0" bestFit="1" customWidth="1"/>
    <col min="3" max="3" width="19.50390625" style="0" customWidth="1"/>
    <col min="6" max="6" width="11.375" style="0" customWidth="1"/>
    <col min="7" max="9" width="13.625" style="0" customWidth="1"/>
    <col min="10" max="10" width="20.00390625" style="0" customWidth="1"/>
  </cols>
  <sheetData>
    <row r="1" spans="1:4" ht="17.25">
      <c r="A1" s="195" t="s">
        <v>123</v>
      </c>
      <c r="B1" s="195"/>
      <c r="C1" s="196" t="s">
        <v>124</v>
      </c>
      <c r="D1" s="196"/>
    </row>
    <row r="2" spans="1:4" ht="17.25">
      <c r="A2" s="195" t="s">
        <v>1</v>
      </c>
      <c r="B2" s="195"/>
      <c r="C2" s="196" t="s">
        <v>125</v>
      </c>
      <c r="D2" s="196"/>
    </row>
    <row r="3" spans="1:10" ht="17.25">
      <c r="A3" s="195" t="s">
        <v>136</v>
      </c>
      <c r="B3" s="195"/>
      <c r="C3" s="196" t="s">
        <v>137</v>
      </c>
      <c r="D3" s="196"/>
      <c r="F3" s="43"/>
      <c r="G3" s="43"/>
      <c r="H3" s="43"/>
      <c r="I3" s="165" t="s">
        <v>126</v>
      </c>
      <c r="J3" s="165"/>
    </row>
    <row r="4" ht="18" thickBot="1">
      <c r="A4" s="45"/>
    </row>
    <row r="5" spans="1:10" ht="55.5" customHeight="1" thickBot="1">
      <c r="A5" s="190" t="s">
        <v>135</v>
      </c>
      <c r="B5" s="179" t="s">
        <v>127</v>
      </c>
      <c r="C5" s="183" t="s">
        <v>128</v>
      </c>
      <c r="D5" s="191" t="s">
        <v>38</v>
      </c>
      <c r="E5" s="192"/>
      <c r="F5" s="193"/>
      <c r="G5" s="179" t="s">
        <v>129</v>
      </c>
      <c r="H5" s="179"/>
      <c r="I5" s="179"/>
      <c r="J5" s="183" t="s">
        <v>138</v>
      </c>
    </row>
    <row r="6" spans="1:10" ht="18" customHeight="1" thickBot="1">
      <c r="A6" s="190"/>
      <c r="B6" s="179"/>
      <c r="C6" s="184"/>
      <c r="D6" s="5" t="s">
        <v>3</v>
      </c>
      <c r="E6" s="5" t="s">
        <v>4</v>
      </c>
      <c r="F6" s="5" t="s">
        <v>46</v>
      </c>
      <c r="G6" s="5" t="s">
        <v>3</v>
      </c>
      <c r="H6" s="5" t="s">
        <v>4</v>
      </c>
      <c r="I6" s="5" t="s">
        <v>46</v>
      </c>
      <c r="J6" s="184"/>
    </row>
    <row r="7" spans="1:10" ht="24.75" customHeight="1" thickBot="1">
      <c r="A7" s="4">
        <v>1</v>
      </c>
      <c r="B7" s="4" t="s">
        <v>130</v>
      </c>
      <c r="C7" s="4">
        <v>1</v>
      </c>
      <c r="D7" s="4">
        <f>'ARAÇ - EK-1'!AA40</f>
        <v>5</v>
      </c>
      <c r="E7" s="4">
        <f>'ARAÇ - EK-1'!AB40</f>
        <v>5</v>
      </c>
      <c r="F7" s="4">
        <f>SUM(D7:E7)</f>
        <v>10</v>
      </c>
      <c r="G7" s="4">
        <f>D7</f>
        <v>5</v>
      </c>
      <c r="H7" s="4">
        <f>E7</f>
        <v>5</v>
      </c>
      <c r="I7" s="4">
        <f>SUM(G7:H7)</f>
        <v>10</v>
      </c>
      <c r="J7" s="50">
        <f>İSTATİSTİK!E20</f>
        <v>110808</v>
      </c>
    </row>
    <row r="8" spans="1:10" ht="24.75" customHeight="1" thickBot="1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ht="24.75" customHeight="1" thickBot="1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0" ht="24.75" customHeight="1" thickBot="1">
      <c r="A10" s="48"/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24.75" customHeight="1" thickBot="1">
      <c r="A11" s="48"/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24.75" customHeight="1" thickBot="1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24.75" customHeight="1" thickBot="1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24.75" customHeight="1" thickBot="1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24.75" customHeight="1" thickBot="1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24.75" customHeight="1" thickBot="1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24.75" customHeight="1" thickBot="1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24.75" customHeight="1" thickBot="1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33.75" customHeight="1" thickBot="1">
      <c r="A19" s="194" t="s">
        <v>7</v>
      </c>
      <c r="B19" s="194"/>
      <c r="C19" s="194"/>
      <c r="D19" s="11">
        <f aca="true" t="shared" si="0" ref="D19:J19">SUM(D7:D18)</f>
        <v>5</v>
      </c>
      <c r="E19" s="11">
        <f t="shared" si="0"/>
        <v>5</v>
      </c>
      <c r="F19" s="11">
        <f t="shared" si="0"/>
        <v>10</v>
      </c>
      <c r="G19" s="11">
        <f t="shared" si="0"/>
        <v>5</v>
      </c>
      <c r="H19" s="11">
        <f t="shared" si="0"/>
        <v>5</v>
      </c>
      <c r="I19" s="11">
        <f t="shared" si="0"/>
        <v>10</v>
      </c>
      <c r="J19" s="49">
        <f t="shared" si="0"/>
        <v>110808</v>
      </c>
    </row>
    <row r="20" ht="17.25">
      <c r="A20" s="45"/>
    </row>
    <row r="21" ht="17.25">
      <c r="A21" s="45"/>
    </row>
    <row r="22" ht="17.25">
      <c r="A22" s="45"/>
    </row>
    <row r="23" ht="17.25">
      <c r="A23" s="45"/>
    </row>
    <row r="24" spans="1:10" ht="17.25">
      <c r="A24" s="155" t="s">
        <v>81</v>
      </c>
      <c r="B24" s="155"/>
      <c r="C24" s="155"/>
      <c r="D24" s="51"/>
      <c r="E24" s="51"/>
      <c r="F24" s="51"/>
      <c r="G24" s="51"/>
      <c r="H24" s="51"/>
      <c r="I24" s="51"/>
      <c r="J24" s="51"/>
    </row>
    <row r="25" spans="1:10" ht="17.25">
      <c r="A25" s="155" t="s">
        <v>24</v>
      </c>
      <c r="B25" s="155"/>
      <c r="C25" s="155"/>
      <c r="D25" s="51"/>
      <c r="E25" s="51"/>
      <c r="F25" s="51"/>
      <c r="G25" s="51"/>
      <c r="H25" s="51"/>
      <c r="I25" s="51"/>
      <c r="J25" s="51"/>
    </row>
    <row r="26" spans="1:10" ht="17.25">
      <c r="A26" s="155" t="s">
        <v>131</v>
      </c>
      <c r="B26" s="155"/>
      <c r="C26" s="155"/>
      <c r="D26" s="51"/>
      <c r="E26" s="51"/>
      <c r="F26" s="51"/>
      <c r="G26" s="51"/>
      <c r="H26" s="51"/>
      <c r="I26" s="51"/>
      <c r="J26" s="51"/>
    </row>
    <row r="27" spans="1:10" ht="17.25">
      <c r="A27" s="45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7.25">
      <c r="A28" s="45"/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17.25">
      <c r="A29" s="46"/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7.25">
      <c r="A30" s="46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7.25">
      <c r="A31" s="46"/>
      <c r="B31" s="51"/>
      <c r="C31" s="51"/>
      <c r="D31" s="51"/>
      <c r="E31" s="51"/>
      <c r="F31" s="51"/>
      <c r="G31" s="51"/>
      <c r="H31" s="51"/>
      <c r="I31" s="165" t="s">
        <v>106</v>
      </c>
      <c r="J31" s="165"/>
    </row>
    <row r="32" spans="1:10" ht="17.25">
      <c r="A32" s="51"/>
      <c r="B32" s="51"/>
      <c r="C32" s="51"/>
      <c r="D32" s="51"/>
      <c r="E32" s="51"/>
      <c r="F32" s="51"/>
      <c r="G32" s="45" t="s">
        <v>134</v>
      </c>
      <c r="H32" s="45" t="s">
        <v>132</v>
      </c>
      <c r="I32" s="165" t="s">
        <v>20</v>
      </c>
      <c r="J32" s="165"/>
    </row>
    <row r="33" spans="1:10" ht="17.25">
      <c r="A33" s="51"/>
      <c r="B33" s="51"/>
      <c r="C33" s="51"/>
      <c r="D33" s="51"/>
      <c r="E33" s="45" t="s">
        <v>133</v>
      </c>
      <c r="F33" s="51"/>
      <c r="G33" s="51"/>
      <c r="H33" s="51"/>
      <c r="I33" s="165" t="s">
        <v>21</v>
      </c>
      <c r="J33" s="165"/>
    </row>
  </sheetData>
  <sheetProtection/>
  <mergeCells count="20">
    <mergeCell ref="B5:B6"/>
    <mergeCell ref="A5:A6"/>
    <mergeCell ref="D5:F5"/>
    <mergeCell ref="A19:C19"/>
    <mergeCell ref="A1:B1"/>
    <mergeCell ref="A2:B2"/>
    <mergeCell ref="A3:B3"/>
    <mergeCell ref="C3:D3"/>
    <mergeCell ref="C2:D2"/>
    <mergeCell ref="C1:D1"/>
    <mergeCell ref="I3:J3"/>
    <mergeCell ref="J5:J6"/>
    <mergeCell ref="I32:J32"/>
    <mergeCell ref="I33:J33"/>
    <mergeCell ref="I31:J31"/>
    <mergeCell ref="A24:C24"/>
    <mergeCell ref="A26:C26"/>
    <mergeCell ref="A25:C25"/>
    <mergeCell ref="G5:I5"/>
    <mergeCell ref="C5:C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2023-01-13T06:51:57Z</cp:lastPrinted>
  <dcterms:created xsi:type="dcterms:W3CDTF">1997-01-23T14:15:49Z</dcterms:created>
  <dcterms:modified xsi:type="dcterms:W3CDTF">2023-01-13T07:14:30Z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22A11FA">
    <vt:lpwstr/>
  </property>
  <property fmtid="{D5CDD505-2E9C-101B-9397-08002B2CF9AE}" pid="5" name="IVID74886317">
    <vt:lpwstr/>
  </property>
  <property fmtid="{D5CDD505-2E9C-101B-9397-08002B2CF9AE}" pid="6" name="IVID1C290367">
    <vt:lpwstr/>
  </property>
  <property fmtid="{D5CDD505-2E9C-101B-9397-08002B2CF9AE}" pid="7" name="IVID8CD05ECC">
    <vt:lpwstr/>
  </property>
  <property fmtid="{D5CDD505-2E9C-101B-9397-08002B2CF9AE}" pid="8" name="IVID74DE209A">
    <vt:lpwstr/>
  </property>
  <property fmtid="{D5CDD505-2E9C-101B-9397-08002B2CF9AE}" pid="9" name="IVID7004A0E5">
    <vt:lpwstr/>
  </property>
  <property fmtid="{D5CDD505-2E9C-101B-9397-08002B2CF9AE}" pid="10" name="IVID9C9D10F8">
    <vt:lpwstr/>
  </property>
  <property fmtid="{D5CDD505-2E9C-101B-9397-08002B2CF9AE}" pid="11" name="IVIDB853C778">
    <vt:lpwstr/>
  </property>
  <property fmtid="{D5CDD505-2E9C-101B-9397-08002B2CF9AE}" pid="12" name="IVID30B64588">
    <vt:lpwstr/>
  </property>
  <property fmtid="{D5CDD505-2E9C-101B-9397-08002B2CF9AE}" pid="13" name="IVIDB896241D">
    <vt:lpwstr/>
  </property>
  <property fmtid="{D5CDD505-2E9C-101B-9397-08002B2CF9AE}" pid="14" name="IVID5415E8D1">
    <vt:lpwstr/>
  </property>
  <property fmtid="{D5CDD505-2E9C-101B-9397-08002B2CF9AE}" pid="15" name="IVID14B8F3A6">
    <vt:lpwstr/>
  </property>
  <property fmtid="{D5CDD505-2E9C-101B-9397-08002B2CF9AE}" pid="16" name="IVIDF04ECC8F">
    <vt:lpwstr/>
  </property>
  <property fmtid="{D5CDD505-2E9C-101B-9397-08002B2CF9AE}" pid="17" name="IVIDA0D4BA59">
    <vt:lpwstr/>
  </property>
  <property fmtid="{D5CDD505-2E9C-101B-9397-08002B2CF9AE}" pid="18" name="IVIDA0DCBA41">
    <vt:lpwstr/>
  </property>
  <property fmtid="{D5CDD505-2E9C-101B-9397-08002B2CF9AE}" pid="19" name="IVID1487EFD4">
    <vt:lpwstr/>
  </property>
  <property fmtid="{D5CDD505-2E9C-101B-9397-08002B2CF9AE}" pid="20" name="IVID11641CE3">
    <vt:lpwstr/>
  </property>
  <property fmtid="{D5CDD505-2E9C-101B-9397-08002B2CF9AE}" pid="21" name="IVID1F671EFC">
    <vt:lpwstr/>
  </property>
  <property fmtid="{D5CDD505-2E9C-101B-9397-08002B2CF9AE}" pid="22" name="IVID1BFF1110">
    <vt:lpwstr/>
  </property>
  <property fmtid="{D5CDD505-2E9C-101B-9397-08002B2CF9AE}" pid="23" name="IVID22EE7037">
    <vt:lpwstr/>
  </property>
  <property fmtid="{D5CDD505-2E9C-101B-9397-08002B2CF9AE}" pid="24" name="IVID2F1E1603">
    <vt:lpwstr/>
  </property>
  <property fmtid="{D5CDD505-2E9C-101B-9397-08002B2CF9AE}" pid="25" name="IVIDC">
    <vt:lpwstr/>
  </property>
  <property fmtid="{D5CDD505-2E9C-101B-9397-08002B2CF9AE}" pid="26" name="IVID362F13E8">
    <vt:lpwstr/>
  </property>
  <property fmtid="{D5CDD505-2E9C-101B-9397-08002B2CF9AE}" pid="27" name="IVID3A3618F1">
    <vt:lpwstr/>
  </property>
  <property fmtid="{D5CDD505-2E9C-101B-9397-08002B2CF9AE}" pid="28" name="IVID15E41318">
    <vt:lpwstr/>
  </property>
  <property fmtid="{D5CDD505-2E9C-101B-9397-08002B2CF9AE}" pid="29" name="IVID181914D9">
    <vt:lpwstr/>
  </property>
  <property fmtid="{D5CDD505-2E9C-101B-9397-08002B2CF9AE}" pid="30" name="IVID155815FB">
    <vt:lpwstr/>
  </property>
  <property fmtid="{D5CDD505-2E9C-101B-9397-08002B2CF9AE}" pid="31" name="IVIDD091BF0">
    <vt:lpwstr/>
  </property>
  <property fmtid="{D5CDD505-2E9C-101B-9397-08002B2CF9AE}" pid="32" name="IVID344CCFFC">
    <vt:lpwstr/>
  </property>
  <property fmtid="{D5CDD505-2E9C-101B-9397-08002B2CF9AE}" pid="33" name="IVID1A7D12ED">
    <vt:lpwstr/>
  </property>
  <property fmtid="{D5CDD505-2E9C-101B-9397-08002B2CF9AE}" pid="34" name="IVID1B2115FE">
    <vt:lpwstr/>
  </property>
  <property fmtid="{D5CDD505-2E9C-101B-9397-08002B2CF9AE}" pid="35" name="IVID35431BD0">
    <vt:lpwstr/>
  </property>
  <property fmtid="{D5CDD505-2E9C-101B-9397-08002B2CF9AE}" pid="36" name="IVID4637A884">
    <vt:lpwstr/>
  </property>
  <property fmtid="{D5CDD505-2E9C-101B-9397-08002B2CF9AE}" pid="37" name="IVID127C14F5">
    <vt:lpwstr/>
  </property>
  <property fmtid="{D5CDD505-2E9C-101B-9397-08002B2CF9AE}" pid="38" name="IVID1834F0DD">
    <vt:lpwstr/>
  </property>
  <property fmtid="{D5CDD505-2E9C-101B-9397-08002B2CF9AE}" pid="39" name="IVID312119E0">
    <vt:lpwstr/>
  </property>
  <property fmtid="{D5CDD505-2E9C-101B-9397-08002B2CF9AE}" pid="40" name="IVID1C5812DA">
    <vt:lpwstr/>
  </property>
  <property fmtid="{D5CDD505-2E9C-101B-9397-08002B2CF9AE}" pid="41" name="IVID173907ED">
    <vt:lpwstr/>
  </property>
  <property fmtid="{D5CDD505-2E9C-101B-9397-08002B2CF9AE}" pid="42" name="IVID274B1CF5">
    <vt:lpwstr/>
  </property>
  <property fmtid="{D5CDD505-2E9C-101B-9397-08002B2CF9AE}" pid="43" name="IVID2B4E17FA">
    <vt:lpwstr/>
  </property>
  <property fmtid="{D5CDD505-2E9C-101B-9397-08002B2CF9AE}" pid="44" name="IVID253D11EF">
    <vt:lpwstr/>
  </property>
  <property fmtid="{D5CDD505-2E9C-101B-9397-08002B2CF9AE}" pid="45" name="IVID102124BA">
    <vt:lpwstr/>
  </property>
  <property fmtid="{D5CDD505-2E9C-101B-9397-08002B2CF9AE}" pid="46" name="IVID3D1509D0">
    <vt:lpwstr/>
  </property>
  <property fmtid="{D5CDD505-2E9C-101B-9397-08002B2CF9AE}" pid="47" name="IVID35641901">
    <vt:lpwstr/>
  </property>
  <property fmtid="{D5CDD505-2E9C-101B-9397-08002B2CF9AE}" pid="48" name="IVID45E1ED9">
    <vt:lpwstr/>
  </property>
  <property fmtid="{D5CDD505-2E9C-101B-9397-08002B2CF9AE}" pid="49" name="IVID324113D1">
    <vt:lpwstr/>
  </property>
  <property fmtid="{D5CDD505-2E9C-101B-9397-08002B2CF9AE}" pid="50" name="IVID435A1309">
    <vt:lpwstr/>
  </property>
  <property fmtid="{D5CDD505-2E9C-101B-9397-08002B2CF9AE}" pid="51" name="IVID397317F4">
    <vt:lpwstr/>
  </property>
  <property fmtid="{D5CDD505-2E9C-101B-9397-08002B2CF9AE}" pid="52" name="IVID173E1206">
    <vt:lpwstr/>
  </property>
  <property fmtid="{D5CDD505-2E9C-101B-9397-08002B2CF9AE}" pid="53" name="IVID232310EC">
    <vt:lpwstr/>
  </property>
  <property fmtid="{D5CDD505-2E9C-101B-9397-08002B2CF9AE}" pid="54" name="IVID133D1AE5">
    <vt:lpwstr/>
  </property>
  <property fmtid="{D5CDD505-2E9C-101B-9397-08002B2CF9AE}" pid="55" name="IVIDF6113D9">
    <vt:lpwstr/>
  </property>
  <property fmtid="{D5CDD505-2E9C-101B-9397-08002B2CF9AE}" pid="56" name="IVID307414D1">
    <vt:lpwstr/>
  </property>
  <property fmtid="{D5CDD505-2E9C-101B-9397-08002B2CF9AE}" pid="57" name="IVID344B1400">
    <vt:lpwstr/>
  </property>
  <property fmtid="{D5CDD505-2E9C-101B-9397-08002B2CF9AE}" pid="58" name="IVID135B1DF5">
    <vt:lpwstr/>
  </property>
  <property fmtid="{D5CDD505-2E9C-101B-9397-08002B2CF9AE}" pid="59" name="IVID1A3716D3">
    <vt:lpwstr/>
  </property>
  <property fmtid="{D5CDD505-2E9C-101B-9397-08002B2CF9AE}" pid="60" name="IVIDD1916DB">
    <vt:lpwstr/>
  </property>
  <property fmtid="{D5CDD505-2E9C-101B-9397-08002B2CF9AE}" pid="61" name="IVID11431AF1">
    <vt:lpwstr/>
  </property>
  <property fmtid="{D5CDD505-2E9C-101B-9397-08002B2CF9AE}" pid="62" name="IVID1B2C19F3">
    <vt:lpwstr/>
  </property>
  <property fmtid="{D5CDD505-2E9C-101B-9397-08002B2CF9AE}" pid="63" name="IVIDD5E0FE6">
    <vt:lpwstr/>
  </property>
  <property fmtid="{D5CDD505-2E9C-101B-9397-08002B2CF9AE}" pid="64" name="IVID162D1605">
    <vt:lpwstr/>
  </property>
  <property fmtid="{D5CDD505-2E9C-101B-9397-08002B2CF9AE}" pid="65" name="IVID1C1D16D9">
    <vt:lpwstr/>
  </property>
  <property fmtid="{D5CDD505-2E9C-101B-9397-08002B2CF9AE}" pid="66" name="IVID396E17DF">
    <vt:lpwstr/>
  </property>
  <property fmtid="{D5CDD505-2E9C-101B-9397-08002B2CF9AE}" pid="67" name="IVID1A3517F4">
    <vt:lpwstr/>
  </property>
  <property fmtid="{D5CDD505-2E9C-101B-9397-08002B2CF9AE}" pid="68" name="IVID2B0E1302">
    <vt:lpwstr/>
  </property>
  <property fmtid="{D5CDD505-2E9C-101B-9397-08002B2CF9AE}" pid="69" name="IVID332E19D7">
    <vt:lpwstr/>
  </property>
  <property fmtid="{D5CDD505-2E9C-101B-9397-08002B2CF9AE}" pid="70" name="IVID22261800">
    <vt:lpwstr/>
  </property>
  <property fmtid="{D5CDD505-2E9C-101B-9397-08002B2CF9AE}" pid="71" name="IVID325116DE">
    <vt:lpwstr/>
  </property>
  <property fmtid="{D5CDD505-2E9C-101B-9397-08002B2CF9AE}" pid="72" name="IVID272C0FEF">
    <vt:lpwstr/>
  </property>
  <property fmtid="{D5CDD505-2E9C-101B-9397-08002B2CF9AE}" pid="73" name="IVID1A691AE4">
    <vt:lpwstr/>
  </property>
  <property fmtid="{D5CDD505-2E9C-101B-9397-08002B2CF9AE}" pid="74" name="IVID383F17DF">
    <vt:lpwstr/>
  </property>
  <property fmtid="{D5CDD505-2E9C-101B-9397-08002B2CF9AE}" pid="75" name="IVID376A11FA">
    <vt:lpwstr/>
  </property>
  <property fmtid="{D5CDD505-2E9C-101B-9397-08002B2CF9AE}" pid="76" name="IVIDC620DE1">
    <vt:lpwstr/>
  </property>
  <property fmtid="{D5CDD505-2E9C-101B-9397-08002B2CF9AE}" pid="77" name="IVID20C09E8">
    <vt:lpwstr/>
  </property>
  <property fmtid="{D5CDD505-2E9C-101B-9397-08002B2CF9AE}" pid="78" name="IVID143E1CE1">
    <vt:lpwstr/>
  </property>
  <property fmtid="{D5CDD505-2E9C-101B-9397-08002B2CF9AE}" pid="79" name="IVID71D13DF">
    <vt:lpwstr/>
  </property>
  <property fmtid="{D5CDD505-2E9C-101B-9397-08002B2CF9AE}" pid="80" name="IVID11D90D72">
    <vt:lpwstr/>
  </property>
  <property fmtid="{D5CDD505-2E9C-101B-9397-08002B2CF9AE}" pid="81" name="IVID27621407">
    <vt:lpwstr/>
  </property>
  <property fmtid="{D5CDD505-2E9C-101B-9397-08002B2CF9AE}" pid="82" name="IVID121411EF">
    <vt:lpwstr/>
  </property>
  <property fmtid="{D5CDD505-2E9C-101B-9397-08002B2CF9AE}" pid="83" name="IVID1D3712DC">
    <vt:lpwstr/>
  </property>
  <property fmtid="{D5CDD505-2E9C-101B-9397-08002B2CF9AE}" pid="84" name="IVID1F6D14F7">
    <vt:lpwstr/>
  </property>
  <property fmtid="{D5CDD505-2E9C-101B-9397-08002B2CF9AE}" pid="85" name="IVID401812F9">
    <vt:lpwstr/>
  </property>
  <property fmtid="{D5CDD505-2E9C-101B-9397-08002B2CF9AE}" pid="86" name="IVID1C5A17D6">
    <vt:lpwstr/>
  </property>
  <property fmtid="{D5CDD505-2E9C-101B-9397-08002B2CF9AE}" pid="87" name="IVID1C4F08CD">
    <vt:lpwstr/>
  </property>
  <property fmtid="{D5CDD505-2E9C-101B-9397-08002B2CF9AE}" pid="88" name="IVID2C311EEE">
    <vt:lpwstr/>
  </property>
  <property fmtid="{D5CDD505-2E9C-101B-9397-08002B2CF9AE}" pid="89" name="IVID3C2C07EA">
    <vt:lpwstr/>
  </property>
  <property fmtid="{D5CDD505-2E9C-101B-9397-08002B2CF9AE}" pid="90" name="IVID47F17FD">
    <vt:lpwstr/>
  </property>
  <property fmtid="{D5CDD505-2E9C-101B-9397-08002B2CF9AE}" pid="91" name="IVID25261506">
    <vt:lpwstr/>
  </property>
  <property fmtid="{D5CDD505-2E9C-101B-9397-08002B2CF9AE}" pid="92" name="IVID156A15D1">
    <vt:lpwstr/>
  </property>
  <property fmtid="{D5CDD505-2E9C-101B-9397-08002B2CF9AE}" pid="93" name="IVID122414F8">
    <vt:lpwstr/>
  </property>
  <property fmtid="{D5CDD505-2E9C-101B-9397-08002B2CF9AE}" pid="94" name="IVIDC5013FE">
    <vt:lpwstr/>
  </property>
  <property fmtid="{D5CDD505-2E9C-101B-9397-08002B2CF9AE}" pid="95" name="IVIDA3015DA">
    <vt:lpwstr/>
  </property>
  <property fmtid="{D5CDD505-2E9C-101B-9397-08002B2CF9AE}" pid="96" name="IVID3E5B14E8">
    <vt:lpwstr/>
  </property>
  <property fmtid="{D5CDD505-2E9C-101B-9397-08002B2CF9AE}" pid="97" name="IVID415C18E6">
    <vt:lpwstr/>
  </property>
  <property fmtid="{D5CDD505-2E9C-101B-9397-08002B2CF9AE}" pid="98" name="IVID256818FB">
    <vt:lpwstr/>
  </property>
  <property fmtid="{D5CDD505-2E9C-101B-9397-08002B2CF9AE}" pid="99" name="IVID7D00315">
    <vt:lpwstr/>
  </property>
  <property fmtid="{D5CDD505-2E9C-101B-9397-08002B2CF9AE}" pid="100" name="IVIDD8452F2F">
    <vt:lpwstr/>
  </property>
  <property fmtid="{D5CDD505-2E9C-101B-9397-08002B2CF9AE}" pid="101" name="IVID433B17E1">
    <vt:lpwstr/>
  </property>
  <property fmtid="{D5CDD505-2E9C-101B-9397-08002B2CF9AE}" pid="102" name="IVID7CF0319">
    <vt:lpwstr/>
  </property>
  <property fmtid="{D5CDD505-2E9C-101B-9397-08002B2CF9AE}" pid="103" name="IVID7D00107">
    <vt:lpwstr/>
  </property>
  <property fmtid="{D5CDD505-2E9C-101B-9397-08002B2CF9AE}" pid="104" name="IVID217017FE">
    <vt:lpwstr/>
  </property>
  <property fmtid="{D5CDD505-2E9C-101B-9397-08002B2CF9AE}" pid="105" name="IVID7CF080C">
    <vt:lpwstr/>
  </property>
  <property fmtid="{D5CDD505-2E9C-101B-9397-08002B2CF9AE}" pid="106" name="IVID7CE0A01">
    <vt:lpwstr/>
  </property>
  <property fmtid="{D5CDD505-2E9C-101B-9397-08002B2CF9AE}" pid="107" name="IVID7D00316">
    <vt:lpwstr/>
  </property>
  <property fmtid="{D5CDD505-2E9C-101B-9397-08002B2CF9AE}" pid="108" name="IVID305D14E1">
    <vt:lpwstr/>
  </property>
  <property fmtid="{D5CDD505-2E9C-101B-9397-08002B2CF9AE}" pid="109" name="IVID302B1BF9">
    <vt:lpwstr/>
  </property>
  <property fmtid="{D5CDD505-2E9C-101B-9397-08002B2CF9AE}" pid="110" name="IVID7CF1552E">
    <vt:lpwstr/>
  </property>
  <property fmtid="{D5CDD505-2E9C-101B-9397-08002B2CF9AE}" pid="111" name="IVID1C38FDB4">
    <vt:lpwstr/>
  </property>
  <property fmtid="{D5CDD505-2E9C-101B-9397-08002B2CF9AE}" pid="112" name="IVID2CDCD159">
    <vt:lpwstr/>
  </property>
  <property fmtid="{D5CDD505-2E9C-101B-9397-08002B2CF9AE}" pid="113" name="IVID3A6812EA">
    <vt:lpwstr/>
  </property>
  <property fmtid="{D5CDD505-2E9C-101B-9397-08002B2CF9AE}" pid="114" name="IVID2B2712E7">
    <vt:lpwstr/>
  </property>
  <property fmtid="{D5CDD505-2E9C-101B-9397-08002B2CF9AE}" pid="115" name="IVID3D2819F8">
    <vt:lpwstr/>
  </property>
  <property fmtid="{D5CDD505-2E9C-101B-9397-08002B2CF9AE}" pid="116" name="IVID1C471C09">
    <vt:lpwstr/>
  </property>
  <property fmtid="{D5CDD505-2E9C-101B-9397-08002B2CF9AE}" pid="117" name="IVID12391307">
    <vt:lpwstr/>
  </property>
  <property fmtid="{D5CDD505-2E9C-101B-9397-08002B2CF9AE}" pid="118" name="IVID3B6F15E2">
    <vt:lpwstr/>
  </property>
  <property fmtid="{D5CDD505-2E9C-101B-9397-08002B2CF9AE}" pid="119" name="IVID115E1703">
    <vt:lpwstr/>
  </property>
  <property fmtid="{D5CDD505-2E9C-101B-9397-08002B2CF9AE}" pid="120" name="IVIDB235A3C6">
    <vt:lpwstr/>
  </property>
  <property fmtid="{D5CDD505-2E9C-101B-9397-08002B2CF9AE}" pid="121" name="IVID2D6216D6">
    <vt:lpwstr/>
  </property>
  <property fmtid="{D5CDD505-2E9C-101B-9397-08002B2CF9AE}" pid="122" name="IVID403C89F9">
    <vt:lpwstr/>
  </property>
  <property fmtid="{D5CDD505-2E9C-101B-9397-08002B2CF9AE}" pid="123" name="IVID151614D5">
    <vt:lpwstr/>
  </property>
  <property fmtid="{D5CDD505-2E9C-101B-9397-08002B2CF9AE}" pid="124" name="IVID391512E9">
    <vt:lpwstr/>
  </property>
  <property fmtid="{D5CDD505-2E9C-101B-9397-08002B2CF9AE}" pid="125" name="IVID104111F8">
    <vt:lpwstr/>
  </property>
  <property fmtid="{D5CDD505-2E9C-101B-9397-08002B2CF9AE}" pid="126" name="IVID13800FE3">
    <vt:lpwstr/>
  </property>
  <property fmtid="{D5CDD505-2E9C-101B-9397-08002B2CF9AE}" pid="127" name="IVID58719883">
    <vt:lpwstr/>
  </property>
  <property fmtid="{D5CDD505-2E9C-101B-9397-08002B2CF9AE}" pid="128" name="IVID16271305">
    <vt:lpwstr/>
  </property>
  <property fmtid="{D5CDD505-2E9C-101B-9397-08002B2CF9AE}" pid="129" name="IVID54A096FC">
    <vt:lpwstr/>
  </property>
  <property fmtid="{D5CDD505-2E9C-101B-9397-08002B2CF9AE}" pid="130" name="IVID367819CF">
    <vt:lpwstr/>
  </property>
  <property fmtid="{D5CDD505-2E9C-101B-9397-08002B2CF9AE}" pid="131" name="IVID226B1806">
    <vt:lpwstr/>
  </property>
  <property fmtid="{D5CDD505-2E9C-101B-9397-08002B2CF9AE}" pid="132" name="IVID2B4316F2">
    <vt:lpwstr/>
  </property>
  <property fmtid="{D5CDD505-2E9C-101B-9397-08002B2CF9AE}" pid="133" name="IVID257B1407">
    <vt:lpwstr/>
  </property>
  <property fmtid="{D5CDD505-2E9C-101B-9397-08002B2CF9AE}" pid="134" name="IVID223816DE">
    <vt:lpwstr/>
  </property>
  <property fmtid="{D5CDD505-2E9C-101B-9397-08002B2CF9AE}" pid="135" name="IVID35601EF3">
    <vt:lpwstr/>
  </property>
  <property fmtid="{D5CDD505-2E9C-101B-9397-08002B2CF9AE}" pid="136" name="IVIDC5808E0">
    <vt:lpwstr/>
  </property>
  <property fmtid="{D5CDD505-2E9C-101B-9397-08002B2CF9AE}" pid="137" name="IVID2B2213DF">
    <vt:lpwstr/>
  </property>
  <property fmtid="{D5CDD505-2E9C-101B-9397-08002B2CF9AE}" pid="138" name="IVID1B6A18F6">
    <vt:lpwstr/>
  </property>
  <property fmtid="{D5CDD505-2E9C-101B-9397-08002B2CF9AE}" pid="139" name="IVID3990C13E">
    <vt:lpwstr/>
  </property>
  <property fmtid="{D5CDD505-2E9C-101B-9397-08002B2CF9AE}" pid="140" name="IVID320F16F1">
    <vt:lpwstr/>
  </property>
  <property fmtid="{D5CDD505-2E9C-101B-9397-08002B2CF9AE}" pid="141" name="IVID42E08ED">
    <vt:lpwstr/>
  </property>
  <property fmtid="{D5CDD505-2E9C-101B-9397-08002B2CF9AE}" pid="142" name="IVID2F4A1300">
    <vt:lpwstr/>
  </property>
  <property fmtid="{D5CDD505-2E9C-101B-9397-08002B2CF9AE}" pid="143" name="IVID265010F0">
    <vt:lpwstr/>
  </property>
  <property fmtid="{D5CDD505-2E9C-101B-9397-08002B2CF9AE}" pid="144" name="IVIDD750DE2">
    <vt:lpwstr/>
  </property>
  <property fmtid="{D5CDD505-2E9C-101B-9397-08002B2CF9AE}" pid="145" name="IVID236C0218">
    <vt:lpwstr/>
  </property>
</Properties>
</file>